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onza\Desktop\formátování + hranování\"/>
    </mc:Choice>
  </mc:AlternateContent>
  <xr:revisionPtr revIDLastSave="0" documentId="12_ncr:400001_{DD215BE2-D85D-4E0C-8C43-4934E2C1BA30}" xr6:coauthVersionLast="28" xr6:coauthVersionMax="28" xr10:uidLastSave="{00000000-0000-0000-0000-000000000000}"/>
  <bookViews>
    <workbookView xWindow="0" yWindow="0" windowWidth="23040" windowHeight="9108" tabRatio="554" xr2:uid="{00000000-000D-0000-FFFF-FFFF00000000}"/>
  </bookViews>
  <sheets>
    <sheet name="kalkulace dílců" sheetId="2" r:id="rId1"/>
    <sheet name="Návod na vyplnění" sheetId="8" r:id="rId2"/>
    <sheet name="Ceník" sheetId="16" r:id="rId3"/>
    <sheet name="Nabídka" sheetId="17" state="hidden" r:id="rId4"/>
    <sheet name="Plošný materiál" sheetId="7" state="hidden" r:id="rId5"/>
    <sheet name="Hrany" sheetId="6" state="hidden" r:id="rId6"/>
    <sheet name="zakázkový list A" sheetId="9" state="hidden" r:id="rId7"/>
    <sheet name="zakázkový list B" sheetId="12" state="hidden" r:id="rId8"/>
    <sheet name="export pila" sheetId="15" state="hidden" r:id="rId9"/>
  </sheets>
  <externalReferences>
    <externalReference r:id="rId10"/>
  </externalReferences>
  <definedNames>
    <definedName name="_xlnm._FilterDatabase" localSheetId="5" hidden="1">Hrany!$A$1:$F$1800</definedName>
    <definedName name="_xlnm._FilterDatabase" localSheetId="4" hidden="1">'Plošný materiál'!$A$1:$E$1108</definedName>
    <definedName name="a">'kalkulace dílců'!$A$149:$A$158</definedName>
    <definedName name="Hrana_tuply" localSheetId="8">'[1]kalkulace dílců'!$A$160:$A$162</definedName>
    <definedName name="Hrana_tuply">'kalkulace dílců'!$A$160:$A$162</definedName>
    <definedName name="lepidlo" localSheetId="8">'[1]kalkulace dílců'!$S$167:$S$168</definedName>
    <definedName name="lepidlo">'kalkulace dílců'!$S$168:$S$169</definedName>
    <definedName name="_xlnm.Print_Area" localSheetId="0">'kalkulace dílců'!$A$1:$M$185</definedName>
    <definedName name="Označení_materiálu">'kalkulace dílců'!$A$135:$A$142</definedName>
    <definedName name="označenihran" localSheetId="8">'[1]kalkulace dílců'!$A$149:$A$158</definedName>
    <definedName name="označenihran">'kalkulace dílců'!$A$149:$A$158</definedName>
    <definedName name="sazbyformátování">'kalkulace dílců'!$O$145:$O$146</definedName>
    <definedName name="SLEVAFORMÁTOVÁNÍ">'kalkulace dílců'!$S$171:$S$180</definedName>
    <definedName name="výběrmateriálu" localSheetId="8">'[1]kalkulace dílců'!$A$135:$A$142</definedName>
    <definedName name="výběrmateriálu">'kalkulace dílců'!$A$135:$A$142</definedName>
  </definedNames>
  <calcPr calcId="162913"/>
  <fileRecoveryPr autoRecover="0"/>
</workbook>
</file>

<file path=xl/calcChain.xml><?xml version="1.0" encoding="utf-8"?>
<calcChain xmlns="http://schemas.openxmlformats.org/spreadsheetml/2006/main">
  <c r="V7" i="2" l="1"/>
  <c r="W7" i="2"/>
  <c r="X7" i="2"/>
  <c r="Y7" i="2"/>
  <c r="Z7" i="2"/>
  <c r="V8" i="2"/>
  <c r="W8" i="2"/>
  <c r="X8" i="2"/>
  <c r="Y8" i="2"/>
  <c r="Z8" i="2"/>
  <c r="V9" i="2"/>
  <c r="W9" i="2"/>
  <c r="X9" i="2"/>
  <c r="Y9" i="2"/>
  <c r="Z9" i="2"/>
  <c r="V10" i="2"/>
  <c r="W10" i="2"/>
  <c r="X10" i="2"/>
  <c r="Y10" i="2"/>
  <c r="Z10" i="2"/>
  <c r="V11" i="2"/>
  <c r="W11" i="2"/>
  <c r="X11" i="2"/>
  <c r="Y11" i="2"/>
  <c r="Z11" i="2"/>
  <c r="V12" i="2"/>
  <c r="W12" i="2"/>
  <c r="X12" i="2"/>
  <c r="Y12" i="2"/>
  <c r="Z12" i="2"/>
  <c r="V13" i="2"/>
  <c r="W13" i="2"/>
  <c r="X13" i="2"/>
  <c r="Y13" i="2"/>
  <c r="Z13" i="2"/>
  <c r="V14" i="2"/>
  <c r="W14" i="2"/>
  <c r="X14" i="2"/>
  <c r="Y14" i="2"/>
  <c r="Z14" i="2"/>
  <c r="V15" i="2"/>
  <c r="W15" i="2"/>
  <c r="X15" i="2"/>
  <c r="Y15" i="2"/>
  <c r="Z15" i="2"/>
  <c r="V16" i="2"/>
  <c r="W16" i="2"/>
  <c r="X16" i="2"/>
  <c r="Y16" i="2"/>
  <c r="Z16" i="2"/>
  <c r="V17" i="2"/>
  <c r="W17" i="2"/>
  <c r="X17" i="2"/>
  <c r="Y17" i="2"/>
  <c r="Z17" i="2"/>
  <c r="V18" i="2"/>
  <c r="W18" i="2"/>
  <c r="X18" i="2"/>
  <c r="Y18" i="2"/>
  <c r="Z18" i="2"/>
  <c r="V19" i="2"/>
  <c r="W19" i="2"/>
  <c r="X19" i="2"/>
  <c r="Y19" i="2"/>
  <c r="Z19" i="2"/>
  <c r="V20" i="2"/>
  <c r="W20" i="2"/>
  <c r="X20" i="2"/>
  <c r="Y20" i="2"/>
  <c r="Z20" i="2"/>
  <c r="V21" i="2"/>
  <c r="W21" i="2"/>
  <c r="X21" i="2"/>
  <c r="Y21" i="2"/>
  <c r="Z21" i="2"/>
  <c r="V22" i="2"/>
  <c r="W22" i="2"/>
  <c r="X22" i="2"/>
  <c r="Y22" i="2"/>
  <c r="Z22" i="2"/>
  <c r="V23" i="2"/>
  <c r="W23" i="2"/>
  <c r="X23" i="2"/>
  <c r="Y23" i="2"/>
  <c r="Z23" i="2"/>
  <c r="V24" i="2"/>
  <c r="W24" i="2"/>
  <c r="X24" i="2"/>
  <c r="Y24" i="2"/>
  <c r="Z24" i="2"/>
  <c r="V25" i="2"/>
  <c r="W25" i="2"/>
  <c r="X25" i="2"/>
  <c r="Y25" i="2"/>
  <c r="Z25" i="2"/>
  <c r="V26" i="2"/>
  <c r="W26" i="2"/>
  <c r="X26" i="2"/>
  <c r="Y26" i="2"/>
  <c r="Z26" i="2"/>
  <c r="V27" i="2"/>
  <c r="W27" i="2"/>
  <c r="X27" i="2"/>
  <c r="Y27" i="2"/>
  <c r="Z27" i="2"/>
  <c r="V28" i="2"/>
  <c r="W28" i="2"/>
  <c r="X28" i="2"/>
  <c r="Y28" i="2"/>
  <c r="Z28" i="2"/>
  <c r="V29" i="2"/>
  <c r="W29" i="2"/>
  <c r="X29" i="2"/>
  <c r="Y29" i="2"/>
  <c r="Z29" i="2"/>
  <c r="V30" i="2"/>
  <c r="W30" i="2"/>
  <c r="X30" i="2"/>
  <c r="Y30" i="2"/>
  <c r="Z30" i="2"/>
  <c r="V31" i="2"/>
  <c r="W31" i="2"/>
  <c r="X31" i="2"/>
  <c r="Y31" i="2"/>
  <c r="Z31" i="2"/>
  <c r="V32" i="2"/>
  <c r="W32" i="2"/>
  <c r="X32" i="2"/>
  <c r="Y32" i="2"/>
  <c r="Z32" i="2"/>
  <c r="V33" i="2"/>
  <c r="W33" i="2"/>
  <c r="X33" i="2"/>
  <c r="Y33" i="2"/>
  <c r="Z33" i="2"/>
  <c r="V34" i="2"/>
  <c r="W34" i="2"/>
  <c r="X34" i="2"/>
  <c r="Y34" i="2"/>
  <c r="Z34" i="2"/>
  <c r="V35" i="2"/>
  <c r="W35" i="2"/>
  <c r="X35" i="2"/>
  <c r="Y35" i="2"/>
  <c r="Z35" i="2"/>
  <c r="V36" i="2"/>
  <c r="W36" i="2"/>
  <c r="X36" i="2"/>
  <c r="Y36" i="2"/>
  <c r="Z36" i="2"/>
  <c r="V37" i="2"/>
  <c r="W37" i="2"/>
  <c r="X37" i="2"/>
  <c r="Y37" i="2"/>
  <c r="Z37" i="2"/>
  <c r="V38" i="2"/>
  <c r="W38" i="2"/>
  <c r="X38" i="2"/>
  <c r="Y38" i="2"/>
  <c r="Z38" i="2"/>
  <c r="V39" i="2"/>
  <c r="W39" i="2"/>
  <c r="X39" i="2"/>
  <c r="Y39" i="2"/>
  <c r="Z39" i="2"/>
  <c r="V40" i="2"/>
  <c r="W40" i="2"/>
  <c r="X40" i="2"/>
  <c r="Y40" i="2"/>
  <c r="Z40" i="2"/>
  <c r="V41" i="2"/>
  <c r="W41" i="2"/>
  <c r="X41" i="2"/>
  <c r="Y41" i="2"/>
  <c r="Z41" i="2"/>
  <c r="V42" i="2"/>
  <c r="W42" i="2"/>
  <c r="X42" i="2"/>
  <c r="Y42" i="2"/>
  <c r="Z42" i="2"/>
  <c r="V43" i="2"/>
  <c r="W43" i="2"/>
  <c r="X43" i="2"/>
  <c r="Y43" i="2"/>
  <c r="Z43" i="2"/>
  <c r="V44" i="2"/>
  <c r="W44" i="2"/>
  <c r="X44" i="2"/>
  <c r="Y44" i="2"/>
  <c r="Z44" i="2"/>
  <c r="V45" i="2"/>
  <c r="W45" i="2"/>
  <c r="X45" i="2"/>
  <c r="Y45" i="2"/>
  <c r="Z45" i="2"/>
  <c r="V46" i="2"/>
  <c r="W46" i="2"/>
  <c r="X46" i="2"/>
  <c r="Y46" i="2"/>
  <c r="Z46" i="2"/>
  <c r="V47" i="2"/>
  <c r="W47" i="2"/>
  <c r="X47" i="2"/>
  <c r="Y47" i="2"/>
  <c r="Z47" i="2"/>
  <c r="V48" i="2"/>
  <c r="W48" i="2"/>
  <c r="X48" i="2"/>
  <c r="Y48" i="2"/>
  <c r="Z48" i="2"/>
  <c r="V49" i="2"/>
  <c r="W49" i="2"/>
  <c r="X49" i="2"/>
  <c r="Y49" i="2"/>
  <c r="Z49" i="2"/>
  <c r="V50" i="2"/>
  <c r="W50" i="2"/>
  <c r="X50" i="2"/>
  <c r="Y50" i="2"/>
  <c r="Z50" i="2"/>
  <c r="V51" i="2"/>
  <c r="W51" i="2"/>
  <c r="X51" i="2"/>
  <c r="Y51" i="2"/>
  <c r="Z51" i="2"/>
  <c r="V52" i="2"/>
  <c r="W52" i="2"/>
  <c r="X52" i="2"/>
  <c r="Y52" i="2"/>
  <c r="Z52" i="2"/>
  <c r="V53" i="2"/>
  <c r="W53" i="2"/>
  <c r="X53" i="2"/>
  <c r="Y53" i="2"/>
  <c r="Z53" i="2"/>
  <c r="V54" i="2"/>
  <c r="W54" i="2"/>
  <c r="X54" i="2"/>
  <c r="Y54" i="2"/>
  <c r="Z54" i="2"/>
  <c r="V55" i="2"/>
  <c r="W55" i="2"/>
  <c r="X55" i="2"/>
  <c r="Y55" i="2"/>
  <c r="Z55" i="2"/>
  <c r="V56" i="2"/>
  <c r="W56" i="2"/>
  <c r="X56" i="2"/>
  <c r="Y56" i="2"/>
  <c r="Z56" i="2"/>
  <c r="V57" i="2"/>
  <c r="W57" i="2"/>
  <c r="X57" i="2"/>
  <c r="Y57" i="2"/>
  <c r="Z57" i="2"/>
  <c r="V58" i="2"/>
  <c r="W58" i="2"/>
  <c r="X58" i="2"/>
  <c r="Y58" i="2"/>
  <c r="Z58" i="2"/>
  <c r="V59" i="2"/>
  <c r="W59" i="2"/>
  <c r="X59" i="2"/>
  <c r="Y59" i="2"/>
  <c r="Z59" i="2"/>
  <c r="V60" i="2"/>
  <c r="W60" i="2"/>
  <c r="X60" i="2"/>
  <c r="Y60" i="2"/>
  <c r="Z60" i="2"/>
  <c r="V61" i="2"/>
  <c r="W61" i="2"/>
  <c r="X61" i="2"/>
  <c r="Y61" i="2"/>
  <c r="Z61" i="2"/>
  <c r="V62" i="2"/>
  <c r="W62" i="2"/>
  <c r="X62" i="2"/>
  <c r="Y62" i="2"/>
  <c r="Z62" i="2"/>
  <c r="V63" i="2"/>
  <c r="W63" i="2"/>
  <c r="X63" i="2"/>
  <c r="Y63" i="2"/>
  <c r="Z63" i="2"/>
  <c r="V64" i="2"/>
  <c r="W64" i="2"/>
  <c r="X64" i="2"/>
  <c r="Y64" i="2"/>
  <c r="Z64" i="2"/>
  <c r="V65" i="2"/>
  <c r="W65" i="2"/>
  <c r="X65" i="2"/>
  <c r="Y65" i="2"/>
  <c r="Z65" i="2"/>
  <c r="V66" i="2"/>
  <c r="W66" i="2"/>
  <c r="X66" i="2"/>
  <c r="Y66" i="2"/>
  <c r="Z66" i="2"/>
  <c r="V67" i="2"/>
  <c r="W67" i="2"/>
  <c r="X67" i="2"/>
  <c r="Y67" i="2"/>
  <c r="Z67" i="2"/>
  <c r="V68" i="2"/>
  <c r="W68" i="2"/>
  <c r="X68" i="2"/>
  <c r="Y68" i="2"/>
  <c r="Z68" i="2"/>
  <c r="V69" i="2"/>
  <c r="W69" i="2"/>
  <c r="X69" i="2"/>
  <c r="Y69" i="2"/>
  <c r="Z69" i="2"/>
  <c r="V70" i="2"/>
  <c r="W70" i="2"/>
  <c r="X70" i="2"/>
  <c r="Y70" i="2"/>
  <c r="Z70" i="2"/>
  <c r="V71" i="2"/>
  <c r="W71" i="2"/>
  <c r="X71" i="2"/>
  <c r="Y71" i="2"/>
  <c r="Z71" i="2"/>
  <c r="V72" i="2"/>
  <c r="W72" i="2"/>
  <c r="X72" i="2"/>
  <c r="Y72" i="2"/>
  <c r="Z72" i="2"/>
  <c r="V73" i="2"/>
  <c r="W73" i="2"/>
  <c r="X73" i="2"/>
  <c r="Y73" i="2"/>
  <c r="Z73" i="2"/>
  <c r="V74" i="2"/>
  <c r="W74" i="2"/>
  <c r="X74" i="2"/>
  <c r="Y74" i="2"/>
  <c r="Z74" i="2"/>
  <c r="V75" i="2"/>
  <c r="W75" i="2"/>
  <c r="X75" i="2"/>
  <c r="Y75" i="2"/>
  <c r="Z75" i="2"/>
  <c r="V76" i="2"/>
  <c r="W76" i="2"/>
  <c r="X76" i="2"/>
  <c r="Y76" i="2"/>
  <c r="Z76" i="2"/>
  <c r="V77" i="2"/>
  <c r="W77" i="2"/>
  <c r="X77" i="2"/>
  <c r="Y77" i="2"/>
  <c r="Z77" i="2"/>
  <c r="V78" i="2"/>
  <c r="W78" i="2"/>
  <c r="X78" i="2"/>
  <c r="Y78" i="2"/>
  <c r="Z78" i="2"/>
  <c r="V79" i="2"/>
  <c r="W79" i="2"/>
  <c r="X79" i="2"/>
  <c r="Y79" i="2"/>
  <c r="Z79" i="2"/>
  <c r="V80" i="2"/>
  <c r="W80" i="2"/>
  <c r="X80" i="2"/>
  <c r="Y80" i="2"/>
  <c r="Z80" i="2"/>
  <c r="V81" i="2"/>
  <c r="W81" i="2"/>
  <c r="X81" i="2"/>
  <c r="Y81" i="2"/>
  <c r="Z81" i="2"/>
  <c r="V82" i="2"/>
  <c r="W82" i="2"/>
  <c r="X82" i="2"/>
  <c r="Y82" i="2"/>
  <c r="Z82" i="2"/>
  <c r="V83" i="2"/>
  <c r="W83" i="2"/>
  <c r="X83" i="2"/>
  <c r="Y83" i="2"/>
  <c r="Z83" i="2"/>
  <c r="V84" i="2"/>
  <c r="W84" i="2"/>
  <c r="X84" i="2"/>
  <c r="Y84" i="2"/>
  <c r="Z84" i="2"/>
  <c r="V85" i="2"/>
  <c r="W85" i="2"/>
  <c r="X85" i="2"/>
  <c r="Y85" i="2"/>
  <c r="Z85" i="2"/>
  <c r="V86" i="2"/>
  <c r="W86" i="2"/>
  <c r="X86" i="2"/>
  <c r="Y86" i="2"/>
  <c r="Z86" i="2"/>
  <c r="V87" i="2"/>
  <c r="W87" i="2"/>
  <c r="X87" i="2"/>
  <c r="Y87" i="2"/>
  <c r="Z87" i="2"/>
  <c r="V88" i="2"/>
  <c r="W88" i="2"/>
  <c r="X88" i="2"/>
  <c r="Y88" i="2"/>
  <c r="Z88" i="2"/>
  <c r="V89" i="2"/>
  <c r="W89" i="2"/>
  <c r="X89" i="2"/>
  <c r="Y89" i="2"/>
  <c r="Z89" i="2"/>
  <c r="V90" i="2"/>
  <c r="W90" i="2"/>
  <c r="X90" i="2"/>
  <c r="Y90" i="2"/>
  <c r="Z90" i="2"/>
  <c r="V91" i="2"/>
  <c r="W91" i="2"/>
  <c r="X91" i="2"/>
  <c r="Y91" i="2"/>
  <c r="Z91" i="2"/>
  <c r="V92" i="2"/>
  <c r="W92" i="2"/>
  <c r="X92" i="2"/>
  <c r="Y92" i="2"/>
  <c r="Z92" i="2"/>
  <c r="V93" i="2"/>
  <c r="W93" i="2"/>
  <c r="X93" i="2"/>
  <c r="Y93" i="2"/>
  <c r="Z93" i="2"/>
  <c r="V94" i="2"/>
  <c r="W94" i="2"/>
  <c r="X94" i="2"/>
  <c r="Y94" i="2"/>
  <c r="Z94" i="2"/>
  <c r="V95" i="2"/>
  <c r="W95" i="2"/>
  <c r="X95" i="2"/>
  <c r="Y95" i="2"/>
  <c r="Z95" i="2"/>
  <c r="V96" i="2"/>
  <c r="W96" i="2"/>
  <c r="X96" i="2"/>
  <c r="Y96" i="2"/>
  <c r="Z96" i="2"/>
  <c r="V97" i="2"/>
  <c r="W97" i="2"/>
  <c r="X97" i="2"/>
  <c r="Y97" i="2"/>
  <c r="Z97" i="2"/>
  <c r="V98" i="2"/>
  <c r="W98" i="2"/>
  <c r="X98" i="2"/>
  <c r="Y98" i="2"/>
  <c r="Z98" i="2"/>
  <c r="V99" i="2"/>
  <c r="W99" i="2"/>
  <c r="X99" i="2"/>
  <c r="Y99" i="2"/>
  <c r="Z99" i="2"/>
  <c r="V100" i="2"/>
  <c r="W100" i="2"/>
  <c r="X100" i="2"/>
  <c r="Y100" i="2"/>
  <c r="Z100" i="2"/>
  <c r="V101" i="2"/>
  <c r="W101" i="2"/>
  <c r="X101" i="2"/>
  <c r="Y101" i="2"/>
  <c r="Z101" i="2"/>
  <c r="V102" i="2"/>
  <c r="W102" i="2"/>
  <c r="X102" i="2"/>
  <c r="Y102" i="2"/>
  <c r="Z102" i="2"/>
  <c r="V103" i="2"/>
  <c r="W103" i="2"/>
  <c r="X103" i="2"/>
  <c r="Y103" i="2"/>
  <c r="Z103" i="2"/>
  <c r="V104" i="2"/>
  <c r="W104" i="2"/>
  <c r="X104" i="2"/>
  <c r="Y104" i="2"/>
  <c r="Z104" i="2"/>
  <c r="V105" i="2"/>
  <c r="W105" i="2"/>
  <c r="X105" i="2"/>
  <c r="Y105" i="2"/>
  <c r="Z105" i="2"/>
  <c r="Z6" i="2"/>
  <c r="Y6" i="2"/>
  <c r="X6" i="2"/>
  <c r="W6" i="2"/>
  <c r="V6" i="2"/>
  <c r="W108" i="2"/>
  <c r="X108" i="2"/>
  <c r="Y108" i="2"/>
  <c r="Z108" i="2"/>
  <c r="AA108" i="2"/>
  <c r="W109" i="2"/>
  <c r="X109" i="2"/>
  <c r="Y109" i="2"/>
  <c r="Z109" i="2"/>
  <c r="AA109" i="2"/>
  <c r="W110" i="2"/>
  <c r="X110" i="2"/>
  <c r="Y110" i="2"/>
  <c r="Z110" i="2"/>
  <c r="AA110" i="2"/>
  <c r="W111" i="2"/>
  <c r="X111" i="2"/>
  <c r="Y111" i="2"/>
  <c r="Z111" i="2"/>
  <c r="AA111" i="2"/>
  <c r="W112" i="2"/>
  <c r="X112" i="2"/>
  <c r="Y112" i="2"/>
  <c r="Z112" i="2"/>
  <c r="AA112" i="2"/>
  <c r="W113" i="2"/>
  <c r="X113" i="2"/>
  <c r="Y113" i="2"/>
  <c r="Z113" i="2"/>
  <c r="AA113" i="2"/>
  <c r="W114" i="2"/>
  <c r="X114" i="2"/>
  <c r="Y114" i="2"/>
  <c r="Z114" i="2"/>
  <c r="AA114" i="2"/>
  <c r="W115" i="2"/>
  <c r="X115" i="2"/>
  <c r="Y115" i="2"/>
  <c r="Z115" i="2"/>
  <c r="AA115" i="2"/>
  <c r="W116" i="2"/>
  <c r="X116" i="2"/>
  <c r="Y116" i="2"/>
  <c r="Z116" i="2"/>
  <c r="AA116" i="2"/>
  <c r="W117" i="2"/>
  <c r="X117" i="2"/>
  <c r="Y117" i="2"/>
  <c r="Z117" i="2"/>
  <c r="AA117" i="2"/>
  <c r="W118" i="2"/>
  <c r="X118" i="2"/>
  <c r="Y118" i="2"/>
  <c r="Z118" i="2"/>
  <c r="AA118" i="2"/>
  <c r="W119" i="2"/>
  <c r="X119" i="2"/>
  <c r="Y119" i="2"/>
  <c r="Z119" i="2"/>
  <c r="AA119" i="2"/>
  <c r="W120" i="2"/>
  <c r="X120" i="2"/>
  <c r="Y120" i="2"/>
  <c r="Z120" i="2"/>
  <c r="AA120" i="2"/>
  <c r="W121" i="2"/>
  <c r="X121" i="2"/>
  <c r="Y121" i="2"/>
  <c r="Z121" i="2"/>
  <c r="AA121" i="2"/>
  <c r="W122" i="2"/>
  <c r="X122" i="2"/>
  <c r="Y122" i="2"/>
  <c r="Z122" i="2"/>
  <c r="AA122" i="2"/>
  <c r="W123" i="2"/>
  <c r="X123" i="2"/>
  <c r="Y123" i="2"/>
  <c r="Z123" i="2"/>
  <c r="AA123" i="2"/>
  <c r="W124" i="2"/>
  <c r="X124" i="2"/>
  <c r="Y124" i="2"/>
  <c r="Z124" i="2"/>
  <c r="AA124" i="2"/>
  <c r="W125" i="2"/>
  <c r="X125" i="2"/>
  <c r="Y125" i="2"/>
  <c r="Z125" i="2"/>
  <c r="AA125" i="2"/>
  <c r="W126" i="2"/>
  <c r="X126" i="2"/>
  <c r="Y126" i="2"/>
  <c r="Z126" i="2"/>
  <c r="AA126" i="2"/>
  <c r="W127" i="2"/>
  <c r="X127" i="2"/>
  <c r="Y127" i="2"/>
  <c r="Z127" i="2"/>
  <c r="AA127" i="2"/>
  <c r="W128" i="2"/>
  <c r="X128" i="2"/>
  <c r="Y128" i="2"/>
  <c r="Z128" i="2"/>
  <c r="AA128" i="2"/>
  <c r="W129" i="2"/>
  <c r="X129" i="2"/>
  <c r="Y129" i="2"/>
  <c r="Z129" i="2"/>
  <c r="AA129" i="2"/>
  <c r="W130" i="2"/>
  <c r="X130" i="2"/>
  <c r="Y130" i="2"/>
  <c r="Z130" i="2"/>
  <c r="AA130" i="2"/>
  <c r="W131" i="2"/>
  <c r="X131" i="2"/>
  <c r="Y131" i="2"/>
  <c r="Z131" i="2"/>
  <c r="AA131" i="2"/>
  <c r="AA107" i="2"/>
  <c r="Z107" i="2"/>
  <c r="Y107" i="2"/>
  <c r="X107" i="2"/>
  <c r="W107" i="2"/>
  <c r="D28" i="17" l="1"/>
  <c r="D29" i="17"/>
  <c r="D30" i="17"/>
  <c r="D31" i="17"/>
  <c r="D32" i="17"/>
  <c r="D33" i="17"/>
  <c r="D34" i="17"/>
  <c r="D35" i="17"/>
  <c r="D36" i="17"/>
  <c r="D37" i="17"/>
  <c r="D38" i="17"/>
  <c r="D39" i="17"/>
  <c r="D40" i="17"/>
  <c r="P185" i="2" l="1"/>
  <c r="C27" i="12" s="1"/>
  <c r="K38" i="9"/>
  <c r="E38" i="9" s="1"/>
  <c r="J38" i="9"/>
  <c r="B38" i="9" s="1"/>
  <c r="T108" i="2"/>
  <c r="U108" i="2"/>
  <c r="T109" i="2"/>
  <c r="U109" i="2"/>
  <c r="T110" i="2"/>
  <c r="U110" i="2"/>
  <c r="T111" i="2"/>
  <c r="U111" i="2"/>
  <c r="T112" i="2"/>
  <c r="U112" i="2"/>
  <c r="T113" i="2"/>
  <c r="U113" i="2"/>
  <c r="T114" i="2"/>
  <c r="U114" i="2"/>
  <c r="T115" i="2"/>
  <c r="U115" i="2"/>
  <c r="T116" i="2"/>
  <c r="U116" i="2"/>
  <c r="T117" i="2"/>
  <c r="U117" i="2"/>
  <c r="T118" i="2"/>
  <c r="U118" i="2"/>
  <c r="T119" i="2"/>
  <c r="U119" i="2"/>
  <c r="T120" i="2"/>
  <c r="U120" i="2"/>
  <c r="T121" i="2"/>
  <c r="U121" i="2"/>
  <c r="T122" i="2"/>
  <c r="U122" i="2"/>
  <c r="T123" i="2"/>
  <c r="U123" i="2"/>
  <c r="T124" i="2"/>
  <c r="U124" i="2"/>
  <c r="T125" i="2"/>
  <c r="U125" i="2"/>
  <c r="T126" i="2"/>
  <c r="U126" i="2"/>
  <c r="T127" i="2"/>
  <c r="U127" i="2"/>
  <c r="T128" i="2"/>
  <c r="U128" i="2"/>
  <c r="T129" i="2"/>
  <c r="U129" i="2"/>
  <c r="T130" i="2"/>
  <c r="U130" i="2"/>
  <c r="T131" i="2"/>
  <c r="U131" i="2"/>
  <c r="U107" i="2"/>
  <c r="T107" i="2"/>
  <c r="C40" i="17"/>
  <c r="B40" i="17"/>
  <c r="D146" i="15" l="1"/>
  <c r="AF108" i="2" l="1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07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6" i="2"/>
  <c r="J163" i="2"/>
  <c r="H163" i="2"/>
  <c r="C38" i="9" s="1"/>
  <c r="M163" i="2" l="1"/>
  <c r="G14" i="17"/>
  <c r="K176" i="2" l="1"/>
  <c r="B38" i="17"/>
  <c r="B39" i="17"/>
  <c r="B37" i="17"/>
  <c r="C35" i="17"/>
  <c r="C36" i="17"/>
  <c r="B28" i="17"/>
  <c r="B29" i="17"/>
  <c r="B30" i="17"/>
  <c r="B31" i="17"/>
  <c r="B32" i="17"/>
  <c r="B33" i="17"/>
  <c r="B34" i="17"/>
  <c r="B35" i="17"/>
  <c r="B36" i="17"/>
  <c r="C25" i="17"/>
  <c r="C26" i="17"/>
  <c r="B20" i="17"/>
  <c r="B21" i="17"/>
  <c r="B22" i="17"/>
  <c r="B23" i="17"/>
  <c r="B24" i="17"/>
  <c r="B25" i="17"/>
  <c r="B26" i="17"/>
  <c r="B19" i="17"/>
  <c r="B27" i="17"/>
  <c r="G45" i="17"/>
  <c r="E151" i="15" l="1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M150" i="15" l="1"/>
  <c r="M148" i="15"/>
  <c r="M146" i="15"/>
  <c r="M144" i="15"/>
  <c r="M142" i="15"/>
  <c r="M140" i="15"/>
  <c r="M138" i="15"/>
  <c r="M136" i="15"/>
  <c r="M134" i="15"/>
  <c r="M132" i="15"/>
  <c r="M130" i="15"/>
  <c r="M128" i="15"/>
  <c r="M126" i="15"/>
  <c r="M124" i="15"/>
  <c r="M122" i="15"/>
  <c r="M120" i="15"/>
  <c r="M118" i="15"/>
  <c r="M116" i="15"/>
  <c r="M114" i="15"/>
  <c r="M112" i="15"/>
  <c r="M110" i="15"/>
  <c r="M108" i="15"/>
  <c r="M106" i="15"/>
  <c r="D151" i="15"/>
  <c r="D150" i="15"/>
  <c r="D149" i="15"/>
  <c r="D148" i="15"/>
  <c r="D147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B151" i="15"/>
  <c r="B150" i="15"/>
  <c r="B149" i="15"/>
  <c r="B148" i="15"/>
  <c r="B147" i="15"/>
  <c r="B146" i="15"/>
  <c r="B145" i="15"/>
  <c r="B144" i="15"/>
  <c r="B143" i="15"/>
  <c r="B142" i="15"/>
  <c r="B141" i="15"/>
  <c r="B140" i="15"/>
  <c r="B139" i="15"/>
  <c r="B138" i="15"/>
  <c r="B137" i="15"/>
  <c r="B136" i="15"/>
  <c r="B135" i="15"/>
  <c r="B134" i="15"/>
  <c r="B133" i="15"/>
  <c r="B132" i="15"/>
  <c r="B131" i="15"/>
  <c r="B130" i="15"/>
  <c r="B129" i="15"/>
  <c r="B128" i="15"/>
  <c r="B127" i="15"/>
  <c r="B126" i="15"/>
  <c r="B125" i="15"/>
  <c r="B124" i="15"/>
  <c r="B123" i="15"/>
  <c r="B122" i="15"/>
  <c r="B121" i="15"/>
  <c r="B120" i="15"/>
  <c r="B119" i="15"/>
  <c r="B118" i="15"/>
  <c r="B117" i="15"/>
  <c r="B116" i="15"/>
  <c r="B115" i="15"/>
  <c r="B114" i="15"/>
  <c r="B113" i="15"/>
  <c r="B112" i="15"/>
  <c r="B111" i="15"/>
  <c r="B110" i="15"/>
  <c r="B109" i="15"/>
  <c r="B108" i="15"/>
  <c r="B107" i="15"/>
  <c r="D109" i="15"/>
  <c r="D108" i="15"/>
  <c r="D107" i="15"/>
  <c r="D106" i="15"/>
  <c r="D104" i="15"/>
  <c r="D105" i="15"/>
  <c r="B105" i="15"/>
  <c r="D103" i="15"/>
  <c r="D102" i="15"/>
  <c r="M102" i="15"/>
  <c r="E103" i="15"/>
  <c r="B103" i="15"/>
  <c r="E102" i="15"/>
  <c r="B104" i="15" l="1"/>
  <c r="M104" i="15"/>
  <c r="B106" i="15"/>
  <c r="H23" i="15" l="1"/>
  <c r="H39" i="15"/>
  <c r="H55" i="15"/>
  <c r="H71" i="15"/>
  <c r="H87" i="15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2" i="15"/>
  <c r="H146" i="15" l="1"/>
  <c r="H147" i="15"/>
  <c r="H122" i="15"/>
  <c r="H123" i="15"/>
  <c r="H145" i="15"/>
  <c r="H144" i="15"/>
  <c r="H137" i="15"/>
  <c r="H136" i="15"/>
  <c r="H104" i="15"/>
  <c r="H105" i="15"/>
  <c r="H150" i="15"/>
  <c r="H151" i="15"/>
  <c r="H142" i="15"/>
  <c r="H143" i="15"/>
  <c r="H134" i="15"/>
  <c r="H135" i="15"/>
  <c r="H126" i="15"/>
  <c r="H127" i="15"/>
  <c r="H110" i="15"/>
  <c r="H111" i="15"/>
  <c r="H149" i="15"/>
  <c r="H148" i="15"/>
  <c r="H140" i="15"/>
  <c r="H141" i="15"/>
  <c r="H133" i="15"/>
  <c r="H132" i="15"/>
  <c r="H125" i="15"/>
  <c r="H124" i="15"/>
  <c r="H117" i="15"/>
  <c r="H116" i="15"/>
  <c r="H108" i="15"/>
  <c r="H109" i="15"/>
  <c r="H138" i="15"/>
  <c r="H139" i="15"/>
  <c r="H120" i="15"/>
  <c r="H121" i="15"/>
  <c r="H130" i="15"/>
  <c r="H131" i="15"/>
  <c r="H114" i="15"/>
  <c r="H115" i="15"/>
  <c r="H129" i="15"/>
  <c r="H128" i="15"/>
  <c r="H113" i="15"/>
  <c r="H112" i="15"/>
  <c r="H118" i="15"/>
  <c r="H119" i="15"/>
  <c r="H107" i="15"/>
  <c r="H106" i="15"/>
  <c r="H102" i="15"/>
  <c r="H103" i="15"/>
  <c r="M3" i="15"/>
  <c r="M4" i="15"/>
  <c r="M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90" i="15"/>
  <c r="M91" i="15"/>
  <c r="M92" i="15"/>
  <c r="M93" i="15"/>
  <c r="M94" i="15"/>
  <c r="M95" i="15"/>
  <c r="M96" i="15"/>
  <c r="M97" i="15"/>
  <c r="M98" i="15"/>
  <c r="M99" i="15"/>
  <c r="M100" i="15"/>
  <c r="M101" i="15"/>
  <c r="M2" i="15"/>
  <c r="B102" i="15" l="1"/>
  <c r="B3" i="15"/>
  <c r="D3" i="15"/>
  <c r="E3" i="15"/>
  <c r="F3" i="15"/>
  <c r="G3" i="15"/>
  <c r="B4" i="15"/>
  <c r="D4" i="15"/>
  <c r="E4" i="15"/>
  <c r="F4" i="15"/>
  <c r="G4" i="15"/>
  <c r="B5" i="15"/>
  <c r="D5" i="15"/>
  <c r="E5" i="15"/>
  <c r="F5" i="15"/>
  <c r="G5" i="15"/>
  <c r="B6" i="15"/>
  <c r="D6" i="15"/>
  <c r="E6" i="15"/>
  <c r="F6" i="15"/>
  <c r="G6" i="15"/>
  <c r="B7" i="15"/>
  <c r="D7" i="15"/>
  <c r="E7" i="15"/>
  <c r="F7" i="15"/>
  <c r="G7" i="15"/>
  <c r="B8" i="15"/>
  <c r="D8" i="15"/>
  <c r="E8" i="15"/>
  <c r="F8" i="15"/>
  <c r="G8" i="15"/>
  <c r="B9" i="15"/>
  <c r="D9" i="15"/>
  <c r="E9" i="15"/>
  <c r="F9" i="15"/>
  <c r="G9" i="15"/>
  <c r="B10" i="15"/>
  <c r="D10" i="15"/>
  <c r="E10" i="15"/>
  <c r="F10" i="15"/>
  <c r="G10" i="15"/>
  <c r="B11" i="15"/>
  <c r="D11" i="15"/>
  <c r="E11" i="15"/>
  <c r="F11" i="15"/>
  <c r="G11" i="15"/>
  <c r="B12" i="15"/>
  <c r="D12" i="15"/>
  <c r="E12" i="15"/>
  <c r="F12" i="15"/>
  <c r="G12" i="15"/>
  <c r="B13" i="15"/>
  <c r="D13" i="15"/>
  <c r="E13" i="15"/>
  <c r="F13" i="15"/>
  <c r="G13" i="15"/>
  <c r="B14" i="15"/>
  <c r="D14" i="15"/>
  <c r="E14" i="15"/>
  <c r="F14" i="15"/>
  <c r="G14" i="15"/>
  <c r="B15" i="15"/>
  <c r="D15" i="15"/>
  <c r="E15" i="15"/>
  <c r="F15" i="15"/>
  <c r="G15" i="15"/>
  <c r="B16" i="15"/>
  <c r="D16" i="15"/>
  <c r="E16" i="15"/>
  <c r="F16" i="15"/>
  <c r="G16" i="15"/>
  <c r="B17" i="15"/>
  <c r="D17" i="15"/>
  <c r="E17" i="15"/>
  <c r="F17" i="15"/>
  <c r="G17" i="15"/>
  <c r="B18" i="15"/>
  <c r="D18" i="15"/>
  <c r="E18" i="15"/>
  <c r="F18" i="15"/>
  <c r="G18" i="15"/>
  <c r="B19" i="15"/>
  <c r="D19" i="15"/>
  <c r="E19" i="15"/>
  <c r="F19" i="15"/>
  <c r="G19" i="15"/>
  <c r="B20" i="15"/>
  <c r="D20" i="15"/>
  <c r="E20" i="15"/>
  <c r="F20" i="15"/>
  <c r="G20" i="15"/>
  <c r="B21" i="15"/>
  <c r="D21" i="15"/>
  <c r="E21" i="15"/>
  <c r="F21" i="15"/>
  <c r="G21" i="15"/>
  <c r="B22" i="15"/>
  <c r="D22" i="15"/>
  <c r="E22" i="15"/>
  <c r="F22" i="15"/>
  <c r="G22" i="15"/>
  <c r="B23" i="15"/>
  <c r="D23" i="15"/>
  <c r="E23" i="15"/>
  <c r="F23" i="15"/>
  <c r="G23" i="15"/>
  <c r="B24" i="15"/>
  <c r="D24" i="15"/>
  <c r="E24" i="15"/>
  <c r="F24" i="15"/>
  <c r="G24" i="15"/>
  <c r="B25" i="15"/>
  <c r="D25" i="15"/>
  <c r="E25" i="15"/>
  <c r="F25" i="15"/>
  <c r="G25" i="15"/>
  <c r="B26" i="15"/>
  <c r="D26" i="15"/>
  <c r="E26" i="15"/>
  <c r="F26" i="15"/>
  <c r="G26" i="15"/>
  <c r="B27" i="15"/>
  <c r="D27" i="15"/>
  <c r="E27" i="15"/>
  <c r="F27" i="15"/>
  <c r="G27" i="15"/>
  <c r="B28" i="15"/>
  <c r="D28" i="15"/>
  <c r="E28" i="15"/>
  <c r="F28" i="15"/>
  <c r="G28" i="15"/>
  <c r="B29" i="15"/>
  <c r="D29" i="15"/>
  <c r="E29" i="15"/>
  <c r="F29" i="15"/>
  <c r="G29" i="15"/>
  <c r="B30" i="15"/>
  <c r="D30" i="15"/>
  <c r="E30" i="15"/>
  <c r="F30" i="15"/>
  <c r="G30" i="15"/>
  <c r="B31" i="15"/>
  <c r="D31" i="15"/>
  <c r="E31" i="15"/>
  <c r="F31" i="15"/>
  <c r="G31" i="15"/>
  <c r="B32" i="15"/>
  <c r="D32" i="15"/>
  <c r="E32" i="15"/>
  <c r="F32" i="15"/>
  <c r="G32" i="15"/>
  <c r="B33" i="15"/>
  <c r="D33" i="15"/>
  <c r="E33" i="15"/>
  <c r="F33" i="15"/>
  <c r="G33" i="15"/>
  <c r="B34" i="15"/>
  <c r="D34" i="15"/>
  <c r="E34" i="15"/>
  <c r="F34" i="15"/>
  <c r="G34" i="15"/>
  <c r="B35" i="15"/>
  <c r="D35" i="15"/>
  <c r="E35" i="15"/>
  <c r="F35" i="15"/>
  <c r="G35" i="15"/>
  <c r="B36" i="15"/>
  <c r="D36" i="15"/>
  <c r="E36" i="15"/>
  <c r="F36" i="15"/>
  <c r="G36" i="15"/>
  <c r="B37" i="15"/>
  <c r="D37" i="15"/>
  <c r="E37" i="15"/>
  <c r="F37" i="15"/>
  <c r="G37" i="15"/>
  <c r="B38" i="15"/>
  <c r="D38" i="15"/>
  <c r="E38" i="15"/>
  <c r="F38" i="15"/>
  <c r="G38" i="15"/>
  <c r="B39" i="15"/>
  <c r="D39" i="15"/>
  <c r="E39" i="15"/>
  <c r="F39" i="15"/>
  <c r="G39" i="15"/>
  <c r="B40" i="15"/>
  <c r="D40" i="15"/>
  <c r="E40" i="15"/>
  <c r="F40" i="15"/>
  <c r="G40" i="15"/>
  <c r="B41" i="15"/>
  <c r="D41" i="15"/>
  <c r="E41" i="15"/>
  <c r="F41" i="15"/>
  <c r="G41" i="15"/>
  <c r="B42" i="15"/>
  <c r="D42" i="15"/>
  <c r="E42" i="15"/>
  <c r="F42" i="15"/>
  <c r="G42" i="15"/>
  <c r="B43" i="15"/>
  <c r="D43" i="15"/>
  <c r="E43" i="15"/>
  <c r="F43" i="15"/>
  <c r="G43" i="15"/>
  <c r="B44" i="15"/>
  <c r="D44" i="15"/>
  <c r="E44" i="15"/>
  <c r="F44" i="15"/>
  <c r="G44" i="15"/>
  <c r="B45" i="15"/>
  <c r="D45" i="15"/>
  <c r="E45" i="15"/>
  <c r="F45" i="15"/>
  <c r="G45" i="15"/>
  <c r="B46" i="15"/>
  <c r="D46" i="15"/>
  <c r="E46" i="15"/>
  <c r="F46" i="15"/>
  <c r="G46" i="15"/>
  <c r="B47" i="15"/>
  <c r="D47" i="15"/>
  <c r="E47" i="15"/>
  <c r="F47" i="15"/>
  <c r="G47" i="15"/>
  <c r="B48" i="15"/>
  <c r="D48" i="15"/>
  <c r="E48" i="15"/>
  <c r="F48" i="15"/>
  <c r="G48" i="15"/>
  <c r="B49" i="15"/>
  <c r="D49" i="15"/>
  <c r="E49" i="15"/>
  <c r="F49" i="15"/>
  <c r="G49" i="15"/>
  <c r="B50" i="15"/>
  <c r="D50" i="15"/>
  <c r="E50" i="15"/>
  <c r="F50" i="15"/>
  <c r="G50" i="15"/>
  <c r="B51" i="15"/>
  <c r="D51" i="15"/>
  <c r="E51" i="15"/>
  <c r="F51" i="15"/>
  <c r="G51" i="15"/>
  <c r="B52" i="15"/>
  <c r="D52" i="15"/>
  <c r="E52" i="15"/>
  <c r="F52" i="15"/>
  <c r="G52" i="15"/>
  <c r="B53" i="15"/>
  <c r="D53" i="15"/>
  <c r="E53" i="15"/>
  <c r="F53" i="15"/>
  <c r="G53" i="15"/>
  <c r="B54" i="15"/>
  <c r="D54" i="15"/>
  <c r="E54" i="15"/>
  <c r="F54" i="15"/>
  <c r="G54" i="15"/>
  <c r="B55" i="15"/>
  <c r="D55" i="15"/>
  <c r="E55" i="15"/>
  <c r="F55" i="15"/>
  <c r="G55" i="15"/>
  <c r="B56" i="15"/>
  <c r="D56" i="15"/>
  <c r="E56" i="15"/>
  <c r="F56" i="15"/>
  <c r="G56" i="15"/>
  <c r="B57" i="15"/>
  <c r="D57" i="15"/>
  <c r="E57" i="15"/>
  <c r="F57" i="15"/>
  <c r="G57" i="15"/>
  <c r="B58" i="15"/>
  <c r="D58" i="15"/>
  <c r="E58" i="15"/>
  <c r="F58" i="15"/>
  <c r="G58" i="15"/>
  <c r="B59" i="15"/>
  <c r="D59" i="15"/>
  <c r="E59" i="15"/>
  <c r="F59" i="15"/>
  <c r="G59" i="15"/>
  <c r="B60" i="15"/>
  <c r="D60" i="15"/>
  <c r="E60" i="15"/>
  <c r="F60" i="15"/>
  <c r="G60" i="15"/>
  <c r="B61" i="15"/>
  <c r="D61" i="15"/>
  <c r="E61" i="15"/>
  <c r="F61" i="15"/>
  <c r="G61" i="15"/>
  <c r="B62" i="15"/>
  <c r="D62" i="15"/>
  <c r="E62" i="15"/>
  <c r="F62" i="15"/>
  <c r="G62" i="15"/>
  <c r="B63" i="15"/>
  <c r="D63" i="15"/>
  <c r="E63" i="15"/>
  <c r="F63" i="15"/>
  <c r="G63" i="15"/>
  <c r="B64" i="15"/>
  <c r="D64" i="15"/>
  <c r="E64" i="15"/>
  <c r="F64" i="15"/>
  <c r="G64" i="15"/>
  <c r="B65" i="15"/>
  <c r="D65" i="15"/>
  <c r="E65" i="15"/>
  <c r="F65" i="15"/>
  <c r="G65" i="15"/>
  <c r="B66" i="15"/>
  <c r="D66" i="15"/>
  <c r="E66" i="15"/>
  <c r="F66" i="15"/>
  <c r="G66" i="15"/>
  <c r="B67" i="15"/>
  <c r="D67" i="15"/>
  <c r="E67" i="15"/>
  <c r="F67" i="15"/>
  <c r="G67" i="15"/>
  <c r="B68" i="15"/>
  <c r="D68" i="15"/>
  <c r="E68" i="15"/>
  <c r="F68" i="15"/>
  <c r="G68" i="15"/>
  <c r="B69" i="15"/>
  <c r="D69" i="15"/>
  <c r="E69" i="15"/>
  <c r="F69" i="15"/>
  <c r="G69" i="15"/>
  <c r="B70" i="15"/>
  <c r="D70" i="15"/>
  <c r="E70" i="15"/>
  <c r="F70" i="15"/>
  <c r="G70" i="15"/>
  <c r="B71" i="15"/>
  <c r="D71" i="15"/>
  <c r="E71" i="15"/>
  <c r="F71" i="15"/>
  <c r="G71" i="15"/>
  <c r="B72" i="15"/>
  <c r="D72" i="15"/>
  <c r="E72" i="15"/>
  <c r="F72" i="15"/>
  <c r="G72" i="15"/>
  <c r="B73" i="15"/>
  <c r="D73" i="15"/>
  <c r="E73" i="15"/>
  <c r="F73" i="15"/>
  <c r="G73" i="15"/>
  <c r="B74" i="15"/>
  <c r="D74" i="15"/>
  <c r="E74" i="15"/>
  <c r="F74" i="15"/>
  <c r="G74" i="15"/>
  <c r="B75" i="15"/>
  <c r="D75" i="15"/>
  <c r="E75" i="15"/>
  <c r="F75" i="15"/>
  <c r="G75" i="15"/>
  <c r="B76" i="15"/>
  <c r="D76" i="15"/>
  <c r="E76" i="15"/>
  <c r="F76" i="15"/>
  <c r="G76" i="15"/>
  <c r="B77" i="15"/>
  <c r="D77" i="15"/>
  <c r="E77" i="15"/>
  <c r="F77" i="15"/>
  <c r="G77" i="15"/>
  <c r="B78" i="15"/>
  <c r="D78" i="15"/>
  <c r="E78" i="15"/>
  <c r="F78" i="15"/>
  <c r="G78" i="15"/>
  <c r="B79" i="15"/>
  <c r="D79" i="15"/>
  <c r="E79" i="15"/>
  <c r="F79" i="15"/>
  <c r="G79" i="15"/>
  <c r="B80" i="15"/>
  <c r="D80" i="15"/>
  <c r="E80" i="15"/>
  <c r="F80" i="15"/>
  <c r="G80" i="15"/>
  <c r="B81" i="15"/>
  <c r="D81" i="15"/>
  <c r="E81" i="15"/>
  <c r="F81" i="15"/>
  <c r="G81" i="15"/>
  <c r="B82" i="15"/>
  <c r="D82" i="15"/>
  <c r="E82" i="15"/>
  <c r="F82" i="15"/>
  <c r="G82" i="15"/>
  <c r="B83" i="15"/>
  <c r="D83" i="15"/>
  <c r="E83" i="15"/>
  <c r="F83" i="15"/>
  <c r="G83" i="15"/>
  <c r="B84" i="15"/>
  <c r="D84" i="15"/>
  <c r="E84" i="15"/>
  <c r="F84" i="15"/>
  <c r="G84" i="15"/>
  <c r="B85" i="15"/>
  <c r="D85" i="15"/>
  <c r="E85" i="15"/>
  <c r="F85" i="15"/>
  <c r="G85" i="15"/>
  <c r="B86" i="15"/>
  <c r="D86" i="15"/>
  <c r="E86" i="15"/>
  <c r="F86" i="15"/>
  <c r="G86" i="15"/>
  <c r="B87" i="15"/>
  <c r="D87" i="15"/>
  <c r="E87" i="15"/>
  <c r="F87" i="15"/>
  <c r="G87" i="15"/>
  <c r="B88" i="15"/>
  <c r="D88" i="15"/>
  <c r="E88" i="15"/>
  <c r="F88" i="15"/>
  <c r="G88" i="15"/>
  <c r="B89" i="15"/>
  <c r="D89" i="15"/>
  <c r="E89" i="15"/>
  <c r="F89" i="15"/>
  <c r="G89" i="15"/>
  <c r="B90" i="15"/>
  <c r="D90" i="15"/>
  <c r="E90" i="15"/>
  <c r="F90" i="15"/>
  <c r="G90" i="15"/>
  <c r="B91" i="15"/>
  <c r="D91" i="15"/>
  <c r="E91" i="15"/>
  <c r="F91" i="15"/>
  <c r="G91" i="15"/>
  <c r="B92" i="15"/>
  <c r="D92" i="15"/>
  <c r="E92" i="15"/>
  <c r="F92" i="15"/>
  <c r="G92" i="15"/>
  <c r="B93" i="15"/>
  <c r="D93" i="15"/>
  <c r="E93" i="15"/>
  <c r="F93" i="15"/>
  <c r="G93" i="15"/>
  <c r="B94" i="15"/>
  <c r="D94" i="15"/>
  <c r="E94" i="15"/>
  <c r="F94" i="15"/>
  <c r="G94" i="15"/>
  <c r="B95" i="15"/>
  <c r="D95" i="15"/>
  <c r="E95" i="15"/>
  <c r="F95" i="15"/>
  <c r="G95" i="15"/>
  <c r="B96" i="15"/>
  <c r="D96" i="15"/>
  <c r="E96" i="15"/>
  <c r="F96" i="15"/>
  <c r="G96" i="15"/>
  <c r="B97" i="15"/>
  <c r="D97" i="15"/>
  <c r="E97" i="15"/>
  <c r="F97" i="15"/>
  <c r="G97" i="15"/>
  <c r="B98" i="15"/>
  <c r="D98" i="15"/>
  <c r="E98" i="15"/>
  <c r="F98" i="15"/>
  <c r="G98" i="15"/>
  <c r="B99" i="15"/>
  <c r="D99" i="15"/>
  <c r="E99" i="15"/>
  <c r="F99" i="15"/>
  <c r="G99" i="15"/>
  <c r="B100" i="15"/>
  <c r="D100" i="15"/>
  <c r="E100" i="15"/>
  <c r="F100" i="15"/>
  <c r="G100" i="15"/>
  <c r="B101" i="15"/>
  <c r="D101" i="15"/>
  <c r="E101" i="15"/>
  <c r="F101" i="15"/>
  <c r="G101" i="15"/>
  <c r="G2" i="15"/>
  <c r="F2" i="15"/>
  <c r="E2" i="15"/>
  <c r="D2" i="15"/>
  <c r="B2" i="15"/>
  <c r="K37" i="9" l="1"/>
  <c r="E37" i="9" s="1"/>
  <c r="K36" i="9"/>
  <c r="E36" i="9" s="1"/>
  <c r="K35" i="9"/>
  <c r="E35" i="9" s="1"/>
  <c r="K26" i="9"/>
  <c r="E26" i="9" s="1"/>
  <c r="K27" i="9"/>
  <c r="E27" i="9" s="1"/>
  <c r="K28" i="9"/>
  <c r="E28" i="9" s="1"/>
  <c r="K29" i="9"/>
  <c r="E29" i="9" s="1"/>
  <c r="K30" i="9"/>
  <c r="E30" i="9" s="1"/>
  <c r="K31" i="9"/>
  <c r="E31" i="9" s="1"/>
  <c r="K32" i="9"/>
  <c r="E32" i="9" s="1"/>
  <c r="K33" i="9"/>
  <c r="E33" i="9" s="1"/>
  <c r="K34" i="9"/>
  <c r="E34" i="9" s="1"/>
  <c r="K25" i="9"/>
  <c r="E25" i="9" s="1"/>
  <c r="J33" i="9"/>
  <c r="B33" i="9" s="1"/>
  <c r="J34" i="9"/>
  <c r="B34" i="9" s="1"/>
  <c r="J23" i="9"/>
  <c r="B23" i="9" s="1"/>
  <c r="J24" i="9"/>
  <c r="B24" i="9" s="1"/>
  <c r="I190" i="2"/>
  <c r="I191" i="2"/>
  <c r="D42" i="17" s="1"/>
  <c r="I189" i="2"/>
  <c r="J7" i="9" s="1"/>
  <c r="E7" i="9" s="1"/>
  <c r="D190" i="2"/>
  <c r="C14" i="17" s="1"/>
  <c r="D191" i="2"/>
  <c r="J1" i="9" s="1"/>
  <c r="D192" i="2"/>
  <c r="J9" i="9" s="1"/>
  <c r="F9" i="9" s="1"/>
  <c r="D189" i="2"/>
  <c r="J6" i="9" s="1"/>
  <c r="E6" i="9" s="1"/>
  <c r="J5" i="9" l="1"/>
  <c r="E5" i="9" s="1"/>
  <c r="E1" i="9"/>
  <c r="K3" i="17"/>
  <c r="G1" i="17" s="1"/>
  <c r="G47" i="17"/>
  <c r="F47" i="17"/>
  <c r="A9" i="9"/>
  <c r="D9" i="9"/>
  <c r="G152" i="2"/>
  <c r="G153" i="2"/>
  <c r="G154" i="2"/>
  <c r="G155" i="2"/>
  <c r="G156" i="2"/>
  <c r="G157" i="2"/>
  <c r="G158" i="2"/>
  <c r="H161" i="2"/>
  <c r="H162" i="2"/>
  <c r="H152" i="2"/>
  <c r="H153" i="2"/>
  <c r="H154" i="2"/>
  <c r="H155" i="2"/>
  <c r="H156" i="2"/>
  <c r="H157" i="2"/>
  <c r="H158" i="2"/>
  <c r="J140" i="2"/>
  <c r="O136" i="2"/>
  <c r="J136" i="2" s="1"/>
  <c r="O137" i="2"/>
  <c r="J137" i="2" s="1"/>
  <c r="O138" i="2"/>
  <c r="J138" i="2" s="1"/>
  <c r="O139" i="2"/>
  <c r="J139" i="2" s="1"/>
  <c r="O140" i="2"/>
  <c r="O141" i="2"/>
  <c r="O142" i="2"/>
  <c r="O135" i="2"/>
  <c r="J135" i="2" s="1"/>
  <c r="N92" i="2"/>
  <c r="P92" i="2"/>
  <c r="Q92" i="2"/>
  <c r="R92" i="2"/>
  <c r="S92" i="2"/>
  <c r="AB92" i="2"/>
  <c r="AC92" i="2"/>
  <c r="AD92" i="2"/>
  <c r="AE92" i="2"/>
  <c r="N93" i="2"/>
  <c r="P93" i="2"/>
  <c r="Q93" i="2"/>
  <c r="R93" i="2"/>
  <c r="S93" i="2"/>
  <c r="AB93" i="2"/>
  <c r="AC93" i="2"/>
  <c r="AD93" i="2"/>
  <c r="AE93" i="2"/>
  <c r="N94" i="2"/>
  <c r="P94" i="2"/>
  <c r="Q94" i="2"/>
  <c r="R94" i="2"/>
  <c r="S94" i="2"/>
  <c r="AB94" i="2"/>
  <c r="AC94" i="2"/>
  <c r="AD94" i="2"/>
  <c r="AE94" i="2"/>
  <c r="N95" i="2"/>
  <c r="P95" i="2"/>
  <c r="Q95" i="2"/>
  <c r="R95" i="2"/>
  <c r="S95" i="2"/>
  <c r="AB95" i="2"/>
  <c r="AC95" i="2"/>
  <c r="AD95" i="2"/>
  <c r="AE95" i="2"/>
  <c r="N96" i="2"/>
  <c r="P96" i="2"/>
  <c r="Q96" i="2"/>
  <c r="R96" i="2"/>
  <c r="S96" i="2"/>
  <c r="AB96" i="2"/>
  <c r="AC96" i="2"/>
  <c r="AD96" i="2"/>
  <c r="AE96" i="2"/>
  <c r="N97" i="2"/>
  <c r="P97" i="2"/>
  <c r="Q97" i="2"/>
  <c r="R97" i="2"/>
  <c r="S97" i="2"/>
  <c r="AB97" i="2"/>
  <c r="AC97" i="2"/>
  <c r="AD97" i="2"/>
  <c r="AE97" i="2"/>
  <c r="N98" i="2"/>
  <c r="P98" i="2"/>
  <c r="Q98" i="2"/>
  <c r="R98" i="2"/>
  <c r="S98" i="2"/>
  <c r="AB98" i="2"/>
  <c r="AC98" i="2"/>
  <c r="AD98" i="2"/>
  <c r="AE98" i="2"/>
  <c r="N99" i="2"/>
  <c r="P99" i="2"/>
  <c r="Q99" i="2"/>
  <c r="R99" i="2"/>
  <c r="S99" i="2"/>
  <c r="AB99" i="2"/>
  <c r="AC99" i="2"/>
  <c r="AD99" i="2"/>
  <c r="AE99" i="2"/>
  <c r="N7" i="2"/>
  <c r="P7" i="2"/>
  <c r="Q7" i="2"/>
  <c r="R7" i="2"/>
  <c r="S7" i="2"/>
  <c r="AB7" i="2"/>
  <c r="AC7" i="2"/>
  <c r="AD7" i="2"/>
  <c r="AE7" i="2"/>
  <c r="N8" i="2"/>
  <c r="P8" i="2"/>
  <c r="Q8" i="2"/>
  <c r="R8" i="2"/>
  <c r="S8" i="2"/>
  <c r="AB8" i="2"/>
  <c r="AC8" i="2"/>
  <c r="AD8" i="2"/>
  <c r="AE8" i="2"/>
  <c r="N9" i="2"/>
  <c r="P9" i="2"/>
  <c r="Q9" i="2"/>
  <c r="R9" i="2"/>
  <c r="S9" i="2"/>
  <c r="AB9" i="2"/>
  <c r="AC9" i="2"/>
  <c r="AD9" i="2"/>
  <c r="AE9" i="2"/>
  <c r="N10" i="2"/>
  <c r="P10" i="2"/>
  <c r="Q10" i="2"/>
  <c r="R10" i="2"/>
  <c r="S10" i="2"/>
  <c r="AB10" i="2"/>
  <c r="AC10" i="2"/>
  <c r="AD10" i="2"/>
  <c r="AE10" i="2"/>
  <c r="N11" i="2"/>
  <c r="P11" i="2"/>
  <c r="Q11" i="2"/>
  <c r="R11" i="2"/>
  <c r="S11" i="2"/>
  <c r="AB11" i="2"/>
  <c r="AC11" i="2"/>
  <c r="AD11" i="2"/>
  <c r="AE11" i="2"/>
  <c r="N12" i="2"/>
  <c r="P12" i="2"/>
  <c r="Q12" i="2"/>
  <c r="R12" i="2"/>
  <c r="S12" i="2"/>
  <c r="AB12" i="2"/>
  <c r="AC12" i="2"/>
  <c r="AD12" i="2"/>
  <c r="AE12" i="2"/>
  <c r="N13" i="2"/>
  <c r="P13" i="2"/>
  <c r="Q13" i="2"/>
  <c r="R13" i="2"/>
  <c r="S13" i="2"/>
  <c r="AB13" i="2"/>
  <c r="AC13" i="2"/>
  <c r="AD13" i="2"/>
  <c r="AE13" i="2"/>
  <c r="N14" i="2"/>
  <c r="P14" i="2"/>
  <c r="Q14" i="2"/>
  <c r="R14" i="2"/>
  <c r="S14" i="2"/>
  <c r="AB14" i="2"/>
  <c r="AC14" i="2"/>
  <c r="AD14" i="2"/>
  <c r="AE14" i="2"/>
  <c r="N15" i="2"/>
  <c r="P15" i="2"/>
  <c r="Q15" i="2"/>
  <c r="R15" i="2"/>
  <c r="S15" i="2"/>
  <c r="AB15" i="2"/>
  <c r="AC15" i="2"/>
  <c r="AD15" i="2"/>
  <c r="AE15" i="2"/>
  <c r="N16" i="2"/>
  <c r="P16" i="2"/>
  <c r="Q16" i="2"/>
  <c r="R16" i="2"/>
  <c r="S16" i="2"/>
  <c r="AB16" i="2"/>
  <c r="AC16" i="2"/>
  <c r="AD16" i="2"/>
  <c r="AE16" i="2"/>
  <c r="N17" i="2"/>
  <c r="P17" i="2"/>
  <c r="Q17" i="2"/>
  <c r="R17" i="2"/>
  <c r="S17" i="2"/>
  <c r="AB17" i="2"/>
  <c r="AC17" i="2"/>
  <c r="AD17" i="2"/>
  <c r="AE17" i="2"/>
  <c r="N18" i="2"/>
  <c r="P18" i="2"/>
  <c r="Q18" i="2"/>
  <c r="R18" i="2"/>
  <c r="S18" i="2"/>
  <c r="AB18" i="2"/>
  <c r="AC18" i="2"/>
  <c r="AD18" i="2"/>
  <c r="AE18" i="2"/>
  <c r="N19" i="2"/>
  <c r="P19" i="2"/>
  <c r="Q19" i="2"/>
  <c r="R19" i="2"/>
  <c r="S19" i="2"/>
  <c r="AB19" i="2"/>
  <c r="AC19" i="2"/>
  <c r="AD19" i="2"/>
  <c r="AE19" i="2"/>
  <c r="N20" i="2"/>
  <c r="P20" i="2"/>
  <c r="Q20" i="2"/>
  <c r="R20" i="2"/>
  <c r="S20" i="2"/>
  <c r="AB20" i="2"/>
  <c r="AC20" i="2"/>
  <c r="AD20" i="2"/>
  <c r="AE20" i="2"/>
  <c r="N21" i="2"/>
  <c r="P21" i="2"/>
  <c r="Q21" i="2"/>
  <c r="R21" i="2"/>
  <c r="S21" i="2"/>
  <c r="AB21" i="2"/>
  <c r="AC21" i="2"/>
  <c r="AD21" i="2"/>
  <c r="AE21" i="2"/>
  <c r="N22" i="2"/>
  <c r="P22" i="2"/>
  <c r="Q22" i="2"/>
  <c r="R22" i="2"/>
  <c r="S22" i="2"/>
  <c r="AB22" i="2"/>
  <c r="AC22" i="2"/>
  <c r="AD22" i="2"/>
  <c r="AE22" i="2"/>
  <c r="N23" i="2"/>
  <c r="P23" i="2"/>
  <c r="Q23" i="2"/>
  <c r="R23" i="2"/>
  <c r="S23" i="2"/>
  <c r="AB23" i="2"/>
  <c r="AC23" i="2"/>
  <c r="AD23" i="2"/>
  <c r="AE23" i="2"/>
  <c r="N24" i="2"/>
  <c r="P24" i="2"/>
  <c r="Q24" i="2"/>
  <c r="R24" i="2"/>
  <c r="S24" i="2"/>
  <c r="AB24" i="2"/>
  <c r="AC24" i="2"/>
  <c r="AD24" i="2"/>
  <c r="AE24" i="2"/>
  <c r="N25" i="2"/>
  <c r="P25" i="2"/>
  <c r="Q25" i="2"/>
  <c r="R25" i="2"/>
  <c r="S25" i="2"/>
  <c r="AB25" i="2"/>
  <c r="AC25" i="2"/>
  <c r="AD25" i="2"/>
  <c r="AE25" i="2"/>
  <c r="N26" i="2"/>
  <c r="P26" i="2"/>
  <c r="Q26" i="2"/>
  <c r="R26" i="2"/>
  <c r="S26" i="2"/>
  <c r="AB26" i="2"/>
  <c r="AC26" i="2"/>
  <c r="AD26" i="2"/>
  <c r="AE26" i="2"/>
  <c r="N27" i="2"/>
  <c r="P27" i="2"/>
  <c r="Q27" i="2"/>
  <c r="R27" i="2"/>
  <c r="S27" i="2"/>
  <c r="AB27" i="2"/>
  <c r="AC27" i="2"/>
  <c r="AD27" i="2"/>
  <c r="AE27" i="2"/>
  <c r="N28" i="2"/>
  <c r="P28" i="2"/>
  <c r="Q28" i="2"/>
  <c r="R28" i="2"/>
  <c r="S28" i="2"/>
  <c r="AB28" i="2"/>
  <c r="AC28" i="2"/>
  <c r="AD28" i="2"/>
  <c r="AE28" i="2"/>
  <c r="N29" i="2"/>
  <c r="P29" i="2"/>
  <c r="Q29" i="2"/>
  <c r="R29" i="2"/>
  <c r="S29" i="2"/>
  <c r="AB29" i="2"/>
  <c r="AC29" i="2"/>
  <c r="AD29" i="2"/>
  <c r="AE29" i="2"/>
  <c r="N30" i="2"/>
  <c r="P30" i="2"/>
  <c r="Q30" i="2"/>
  <c r="R30" i="2"/>
  <c r="S30" i="2"/>
  <c r="AB30" i="2"/>
  <c r="AC30" i="2"/>
  <c r="AD30" i="2"/>
  <c r="AE30" i="2"/>
  <c r="N31" i="2"/>
  <c r="P31" i="2"/>
  <c r="Q31" i="2"/>
  <c r="R31" i="2"/>
  <c r="S31" i="2"/>
  <c r="AB31" i="2"/>
  <c r="AC31" i="2"/>
  <c r="AD31" i="2"/>
  <c r="AE31" i="2"/>
  <c r="N32" i="2"/>
  <c r="P32" i="2"/>
  <c r="Q32" i="2"/>
  <c r="R32" i="2"/>
  <c r="S32" i="2"/>
  <c r="AB32" i="2"/>
  <c r="AC32" i="2"/>
  <c r="AD32" i="2"/>
  <c r="AE32" i="2"/>
  <c r="N33" i="2"/>
  <c r="P33" i="2"/>
  <c r="Q33" i="2"/>
  <c r="R33" i="2"/>
  <c r="S33" i="2"/>
  <c r="AB33" i="2"/>
  <c r="AC33" i="2"/>
  <c r="AD33" i="2"/>
  <c r="AE33" i="2"/>
  <c r="N34" i="2"/>
  <c r="P34" i="2"/>
  <c r="Q34" i="2"/>
  <c r="R34" i="2"/>
  <c r="S34" i="2"/>
  <c r="AB34" i="2"/>
  <c r="AC34" i="2"/>
  <c r="AD34" i="2"/>
  <c r="AE34" i="2"/>
  <c r="N35" i="2"/>
  <c r="P35" i="2"/>
  <c r="Q35" i="2"/>
  <c r="R35" i="2"/>
  <c r="S35" i="2"/>
  <c r="AB35" i="2"/>
  <c r="AC35" i="2"/>
  <c r="AD35" i="2"/>
  <c r="AE35" i="2"/>
  <c r="N36" i="2"/>
  <c r="P36" i="2"/>
  <c r="Q36" i="2"/>
  <c r="R36" i="2"/>
  <c r="S36" i="2"/>
  <c r="AB36" i="2"/>
  <c r="AC36" i="2"/>
  <c r="AD36" i="2"/>
  <c r="AE36" i="2"/>
  <c r="N37" i="2"/>
  <c r="P37" i="2"/>
  <c r="Q37" i="2"/>
  <c r="R37" i="2"/>
  <c r="S37" i="2"/>
  <c r="AB37" i="2"/>
  <c r="AC37" i="2"/>
  <c r="AD37" i="2"/>
  <c r="AE37" i="2"/>
  <c r="N38" i="2"/>
  <c r="P38" i="2"/>
  <c r="Q38" i="2"/>
  <c r="R38" i="2"/>
  <c r="S38" i="2"/>
  <c r="AB38" i="2"/>
  <c r="AC38" i="2"/>
  <c r="AD38" i="2"/>
  <c r="AE38" i="2"/>
  <c r="N39" i="2"/>
  <c r="P39" i="2"/>
  <c r="Q39" i="2"/>
  <c r="R39" i="2"/>
  <c r="S39" i="2"/>
  <c r="AB39" i="2"/>
  <c r="AC39" i="2"/>
  <c r="AD39" i="2"/>
  <c r="AE39" i="2"/>
  <c r="N40" i="2"/>
  <c r="P40" i="2"/>
  <c r="Q40" i="2"/>
  <c r="R40" i="2"/>
  <c r="S40" i="2"/>
  <c r="AB40" i="2"/>
  <c r="AC40" i="2"/>
  <c r="AD40" i="2"/>
  <c r="AE40" i="2"/>
  <c r="N41" i="2"/>
  <c r="P41" i="2"/>
  <c r="Q41" i="2"/>
  <c r="R41" i="2"/>
  <c r="S41" i="2"/>
  <c r="AB41" i="2"/>
  <c r="AC41" i="2"/>
  <c r="AD41" i="2"/>
  <c r="AE41" i="2"/>
  <c r="N42" i="2"/>
  <c r="P42" i="2"/>
  <c r="Q42" i="2"/>
  <c r="R42" i="2"/>
  <c r="S42" i="2"/>
  <c r="AB42" i="2"/>
  <c r="AC42" i="2"/>
  <c r="AD42" i="2"/>
  <c r="AE42" i="2"/>
  <c r="N43" i="2"/>
  <c r="P43" i="2"/>
  <c r="Q43" i="2"/>
  <c r="R43" i="2"/>
  <c r="S43" i="2"/>
  <c r="AB43" i="2"/>
  <c r="AC43" i="2"/>
  <c r="AD43" i="2"/>
  <c r="AE43" i="2"/>
  <c r="N44" i="2"/>
  <c r="P44" i="2"/>
  <c r="Q44" i="2"/>
  <c r="R44" i="2"/>
  <c r="S44" i="2"/>
  <c r="AB44" i="2"/>
  <c r="AC44" i="2"/>
  <c r="AD44" i="2"/>
  <c r="AE44" i="2"/>
  <c r="N45" i="2"/>
  <c r="P45" i="2"/>
  <c r="Q45" i="2"/>
  <c r="R45" i="2"/>
  <c r="S45" i="2"/>
  <c r="AB45" i="2"/>
  <c r="AC45" i="2"/>
  <c r="AD45" i="2"/>
  <c r="AE45" i="2"/>
  <c r="N46" i="2"/>
  <c r="P46" i="2"/>
  <c r="Q46" i="2"/>
  <c r="R46" i="2"/>
  <c r="S46" i="2"/>
  <c r="AB46" i="2"/>
  <c r="AC46" i="2"/>
  <c r="AD46" i="2"/>
  <c r="AE46" i="2"/>
  <c r="N47" i="2"/>
  <c r="P47" i="2"/>
  <c r="Q47" i="2"/>
  <c r="R47" i="2"/>
  <c r="S47" i="2"/>
  <c r="AB47" i="2"/>
  <c r="AC47" i="2"/>
  <c r="AD47" i="2"/>
  <c r="AE47" i="2"/>
  <c r="N48" i="2"/>
  <c r="P48" i="2"/>
  <c r="Q48" i="2"/>
  <c r="R48" i="2"/>
  <c r="S48" i="2"/>
  <c r="AB48" i="2"/>
  <c r="AC48" i="2"/>
  <c r="AD48" i="2"/>
  <c r="AE48" i="2"/>
  <c r="N49" i="2"/>
  <c r="P49" i="2"/>
  <c r="Q49" i="2"/>
  <c r="R49" i="2"/>
  <c r="S49" i="2"/>
  <c r="AB49" i="2"/>
  <c r="AC49" i="2"/>
  <c r="AD49" i="2"/>
  <c r="AE49" i="2"/>
  <c r="N50" i="2"/>
  <c r="P50" i="2"/>
  <c r="Q50" i="2"/>
  <c r="R50" i="2"/>
  <c r="S50" i="2"/>
  <c r="AB50" i="2"/>
  <c r="AC50" i="2"/>
  <c r="AD50" i="2"/>
  <c r="AE50" i="2"/>
  <c r="N51" i="2"/>
  <c r="P51" i="2"/>
  <c r="Q51" i="2"/>
  <c r="R51" i="2"/>
  <c r="S51" i="2"/>
  <c r="AB51" i="2"/>
  <c r="AC51" i="2"/>
  <c r="AD51" i="2"/>
  <c r="AE51" i="2"/>
  <c r="N52" i="2"/>
  <c r="P52" i="2"/>
  <c r="Q52" i="2"/>
  <c r="R52" i="2"/>
  <c r="S52" i="2"/>
  <c r="AB52" i="2"/>
  <c r="AC52" i="2"/>
  <c r="AD52" i="2"/>
  <c r="AE52" i="2"/>
  <c r="C37" i="9" l="1"/>
  <c r="C36" i="9"/>
  <c r="C26" i="15"/>
  <c r="C24" i="15"/>
  <c r="C22" i="15"/>
  <c r="C20" i="15"/>
  <c r="C18" i="15"/>
  <c r="C16" i="15"/>
  <c r="C14" i="15"/>
  <c r="C12" i="15"/>
  <c r="C10" i="15"/>
  <c r="C8" i="15"/>
  <c r="C94" i="15"/>
  <c r="C92" i="15"/>
  <c r="C90" i="15"/>
  <c r="C88" i="15"/>
  <c r="C95" i="15"/>
  <c r="C93" i="15"/>
  <c r="C91" i="15"/>
  <c r="C89" i="15"/>
  <c r="C48" i="15"/>
  <c r="C46" i="15"/>
  <c r="C44" i="15"/>
  <c r="C42" i="15"/>
  <c r="C40" i="15"/>
  <c r="C38" i="15"/>
  <c r="C36" i="15"/>
  <c r="C34" i="15"/>
  <c r="C32" i="15"/>
  <c r="C30" i="15"/>
  <c r="C28" i="15"/>
  <c r="C47" i="15"/>
  <c r="C45" i="15"/>
  <c r="C43" i="15"/>
  <c r="C41" i="15"/>
  <c r="C39" i="15"/>
  <c r="C37" i="15"/>
  <c r="C35" i="15"/>
  <c r="C33" i="15"/>
  <c r="C31" i="15"/>
  <c r="C29" i="15"/>
  <c r="C27" i="15"/>
  <c r="C25" i="15"/>
  <c r="C23" i="15"/>
  <c r="C21" i="15"/>
  <c r="C19" i="15"/>
  <c r="C17" i="15"/>
  <c r="C15" i="15"/>
  <c r="C13" i="15"/>
  <c r="C11" i="15"/>
  <c r="C9" i="15"/>
  <c r="I48" i="15"/>
  <c r="K47" i="15"/>
  <c r="I44" i="15"/>
  <c r="K43" i="15"/>
  <c r="K41" i="15"/>
  <c r="K39" i="15"/>
  <c r="K37" i="15"/>
  <c r="K35" i="15"/>
  <c r="K33" i="15"/>
  <c r="K31" i="15"/>
  <c r="L48" i="15"/>
  <c r="J47" i="15"/>
  <c r="L46" i="15"/>
  <c r="J45" i="15"/>
  <c r="L44" i="15"/>
  <c r="J43" i="15"/>
  <c r="L42" i="15"/>
  <c r="J41" i="15"/>
  <c r="L40" i="15"/>
  <c r="J39" i="15"/>
  <c r="L38" i="15"/>
  <c r="J37" i="15"/>
  <c r="L36" i="15"/>
  <c r="J35" i="15"/>
  <c r="L34" i="15"/>
  <c r="J33" i="15"/>
  <c r="L32" i="15"/>
  <c r="J31" i="15"/>
  <c r="L30" i="15"/>
  <c r="J29" i="15"/>
  <c r="L28" i="15"/>
  <c r="J27" i="15"/>
  <c r="L26" i="15"/>
  <c r="J25" i="15"/>
  <c r="L24" i="15"/>
  <c r="J23" i="15"/>
  <c r="L22" i="15"/>
  <c r="J21" i="15"/>
  <c r="L20" i="15"/>
  <c r="J19" i="15"/>
  <c r="L18" i="15"/>
  <c r="J17" i="15"/>
  <c r="L16" i="15"/>
  <c r="J15" i="15"/>
  <c r="L14" i="15"/>
  <c r="J13" i="15"/>
  <c r="L12" i="15"/>
  <c r="J11" i="15"/>
  <c r="L10" i="15"/>
  <c r="J9" i="15"/>
  <c r="L8" i="15"/>
  <c r="K6" i="15"/>
  <c r="J5" i="15"/>
  <c r="J4" i="15"/>
  <c r="J3" i="15"/>
  <c r="J95" i="15"/>
  <c r="L94" i="15"/>
  <c r="J93" i="15"/>
  <c r="L92" i="15"/>
  <c r="J91" i="15"/>
  <c r="L90" i="15"/>
  <c r="J89" i="15"/>
  <c r="L88" i="15"/>
  <c r="L98" i="15"/>
  <c r="L47" i="15"/>
  <c r="I46" i="15"/>
  <c r="K48" i="15"/>
  <c r="I47" i="15"/>
  <c r="K46" i="15"/>
  <c r="I45" i="15"/>
  <c r="K44" i="15"/>
  <c r="I43" i="15"/>
  <c r="K42" i="15"/>
  <c r="I41" i="15"/>
  <c r="K40" i="15"/>
  <c r="I39" i="15"/>
  <c r="K38" i="15"/>
  <c r="I37" i="15"/>
  <c r="K36" i="15"/>
  <c r="I35" i="15"/>
  <c r="K34" i="15"/>
  <c r="I33" i="15"/>
  <c r="K32" i="15"/>
  <c r="I31" i="15"/>
  <c r="K30" i="15"/>
  <c r="I29" i="15"/>
  <c r="K28" i="15"/>
  <c r="I27" i="15"/>
  <c r="K26" i="15"/>
  <c r="I25" i="15"/>
  <c r="K24" i="15"/>
  <c r="I23" i="15"/>
  <c r="K22" i="15"/>
  <c r="I21" i="15"/>
  <c r="K20" i="15"/>
  <c r="I19" i="15"/>
  <c r="K18" i="15"/>
  <c r="I17" i="15"/>
  <c r="K16" i="15"/>
  <c r="I15" i="15"/>
  <c r="K14" i="15"/>
  <c r="I13" i="15"/>
  <c r="K12" i="15"/>
  <c r="I11" i="15"/>
  <c r="K10" i="15"/>
  <c r="I9" i="15"/>
  <c r="K8" i="15"/>
  <c r="J6" i="15"/>
  <c r="I95" i="15"/>
  <c r="K94" i="15"/>
  <c r="I93" i="15"/>
  <c r="K92" i="15"/>
  <c r="I91" i="15"/>
  <c r="K90" i="15"/>
  <c r="I89" i="15"/>
  <c r="K88" i="15"/>
  <c r="J46" i="15"/>
  <c r="L45" i="15"/>
  <c r="J44" i="15"/>
  <c r="L43" i="15"/>
  <c r="J42" i="15"/>
  <c r="L41" i="15"/>
  <c r="J40" i="15"/>
  <c r="L39" i="15"/>
  <c r="J38" i="15"/>
  <c r="L37" i="15"/>
  <c r="J36" i="15"/>
  <c r="L35" i="15"/>
  <c r="J34" i="15"/>
  <c r="L33" i="15"/>
  <c r="J32" i="15"/>
  <c r="L31" i="15"/>
  <c r="J30" i="15"/>
  <c r="L29" i="15"/>
  <c r="J28" i="15"/>
  <c r="L27" i="15"/>
  <c r="J26" i="15"/>
  <c r="L25" i="15"/>
  <c r="J24" i="15"/>
  <c r="L23" i="15"/>
  <c r="J22" i="15"/>
  <c r="L21" i="15"/>
  <c r="J20" i="15"/>
  <c r="L19" i="15"/>
  <c r="J18" i="15"/>
  <c r="L17" i="15"/>
  <c r="J16" i="15"/>
  <c r="L15" i="15"/>
  <c r="J14" i="15"/>
  <c r="L13" i="15"/>
  <c r="J12" i="15"/>
  <c r="L11" i="15"/>
  <c r="J10" i="15"/>
  <c r="L9" i="15"/>
  <c r="J8" i="15"/>
  <c r="L4" i="15"/>
  <c r="L3" i="15"/>
  <c r="L95" i="15"/>
  <c r="J94" i="15"/>
  <c r="L93" i="15"/>
  <c r="J92" i="15"/>
  <c r="L91" i="15"/>
  <c r="J90" i="15"/>
  <c r="L89" i="15"/>
  <c r="J88" i="15"/>
  <c r="J48" i="15"/>
  <c r="K45" i="15"/>
  <c r="I42" i="15"/>
  <c r="I40" i="15"/>
  <c r="I38" i="15"/>
  <c r="I36" i="15"/>
  <c r="I34" i="15"/>
  <c r="I32" i="15"/>
  <c r="I30" i="15"/>
  <c r="K29" i="15"/>
  <c r="I28" i="15"/>
  <c r="K27" i="15"/>
  <c r="I26" i="15"/>
  <c r="K25" i="15"/>
  <c r="I24" i="15"/>
  <c r="K23" i="15"/>
  <c r="I22" i="15"/>
  <c r="K21" i="15"/>
  <c r="I20" i="15"/>
  <c r="K19" i="15"/>
  <c r="I18" i="15"/>
  <c r="K17" i="15"/>
  <c r="I16" i="15"/>
  <c r="K15" i="15"/>
  <c r="I14" i="15"/>
  <c r="K13" i="15"/>
  <c r="I12" i="15"/>
  <c r="K11" i="15"/>
  <c r="I10" i="15"/>
  <c r="K9" i="15"/>
  <c r="I8" i="15"/>
  <c r="L6" i="15"/>
  <c r="L5" i="15"/>
  <c r="K4" i="15"/>
  <c r="K3" i="15"/>
  <c r="K95" i="15"/>
  <c r="I94" i="15"/>
  <c r="K93" i="15"/>
  <c r="I92" i="15"/>
  <c r="K91" i="15"/>
  <c r="I90" i="15"/>
  <c r="K89" i="15"/>
  <c r="I88" i="15"/>
  <c r="C31" i="9"/>
  <c r="C34" i="9"/>
  <c r="C30" i="9"/>
  <c r="C33" i="9"/>
  <c r="C29" i="9"/>
  <c r="C32" i="9"/>
  <c r="C28" i="9"/>
  <c r="H151" i="2"/>
  <c r="G151" i="2"/>
  <c r="T11" i="2"/>
  <c r="AG11" i="2"/>
  <c r="P108" i="2"/>
  <c r="Q108" i="2"/>
  <c r="R108" i="2"/>
  <c r="S108" i="2"/>
  <c r="P109" i="2"/>
  <c r="Q109" i="2"/>
  <c r="R109" i="2"/>
  <c r="S109" i="2"/>
  <c r="P110" i="2"/>
  <c r="Q110" i="2"/>
  <c r="R110" i="2"/>
  <c r="S110" i="2"/>
  <c r="P111" i="2"/>
  <c r="Q111" i="2"/>
  <c r="R111" i="2"/>
  <c r="S111" i="2"/>
  <c r="P112" i="2"/>
  <c r="Q112" i="2"/>
  <c r="R112" i="2"/>
  <c r="S112" i="2"/>
  <c r="P113" i="2"/>
  <c r="Q113" i="2"/>
  <c r="R113" i="2"/>
  <c r="S113" i="2"/>
  <c r="P114" i="2"/>
  <c r="Q114" i="2"/>
  <c r="R114" i="2"/>
  <c r="S114" i="2"/>
  <c r="P115" i="2"/>
  <c r="Q115" i="2"/>
  <c r="R115" i="2"/>
  <c r="S115" i="2"/>
  <c r="P116" i="2"/>
  <c r="Q116" i="2"/>
  <c r="R116" i="2"/>
  <c r="S116" i="2"/>
  <c r="P117" i="2"/>
  <c r="Q117" i="2"/>
  <c r="R117" i="2"/>
  <c r="S117" i="2"/>
  <c r="P118" i="2"/>
  <c r="Q118" i="2"/>
  <c r="R118" i="2"/>
  <c r="S118" i="2"/>
  <c r="P119" i="2"/>
  <c r="Q119" i="2"/>
  <c r="R119" i="2"/>
  <c r="S119" i="2"/>
  <c r="P120" i="2"/>
  <c r="Q120" i="2"/>
  <c r="R120" i="2"/>
  <c r="S120" i="2"/>
  <c r="P121" i="2"/>
  <c r="Q121" i="2"/>
  <c r="R121" i="2"/>
  <c r="S121" i="2"/>
  <c r="P122" i="2"/>
  <c r="Q122" i="2"/>
  <c r="R122" i="2"/>
  <c r="S122" i="2"/>
  <c r="P123" i="2"/>
  <c r="Q123" i="2"/>
  <c r="R123" i="2"/>
  <c r="S123" i="2"/>
  <c r="P124" i="2"/>
  <c r="Q124" i="2"/>
  <c r="R124" i="2"/>
  <c r="S124" i="2"/>
  <c r="P125" i="2"/>
  <c r="Q125" i="2"/>
  <c r="R125" i="2"/>
  <c r="S125" i="2"/>
  <c r="P126" i="2"/>
  <c r="Q126" i="2"/>
  <c r="R126" i="2"/>
  <c r="S126" i="2"/>
  <c r="P127" i="2"/>
  <c r="Q127" i="2"/>
  <c r="R127" i="2"/>
  <c r="S127" i="2"/>
  <c r="P128" i="2"/>
  <c r="Q128" i="2"/>
  <c r="R128" i="2"/>
  <c r="S128" i="2"/>
  <c r="P129" i="2"/>
  <c r="Q129" i="2"/>
  <c r="R129" i="2"/>
  <c r="S129" i="2"/>
  <c r="P130" i="2"/>
  <c r="Q130" i="2"/>
  <c r="R130" i="2"/>
  <c r="S130" i="2"/>
  <c r="P131" i="2"/>
  <c r="Q131" i="2"/>
  <c r="R131" i="2"/>
  <c r="S131" i="2"/>
  <c r="S107" i="2"/>
  <c r="R107" i="2"/>
  <c r="Q107" i="2"/>
  <c r="P107" i="2"/>
  <c r="P54" i="2"/>
  <c r="Q54" i="2"/>
  <c r="R54" i="2"/>
  <c r="S54" i="2"/>
  <c r="P55" i="2"/>
  <c r="Q55" i="2"/>
  <c r="R55" i="2"/>
  <c r="S55" i="2"/>
  <c r="P56" i="2"/>
  <c r="Q56" i="2"/>
  <c r="R56" i="2"/>
  <c r="S56" i="2"/>
  <c r="P57" i="2"/>
  <c r="Q57" i="2"/>
  <c r="R57" i="2"/>
  <c r="S57" i="2"/>
  <c r="P58" i="2"/>
  <c r="Q58" i="2"/>
  <c r="R58" i="2"/>
  <c r="S58" i="2"/>
  <c r="P59" i="2"/>
  <c r="Q59" i="2"/>
  <c r="R59" i="2"/>
  <c r="S59" i="2"/>
  <c r="P60" i="2"/>
  <c r="Q60" i="2"/>
  <c r="R60" i="2"/>
  <c r="S60" i="2"/>
  <c r="P61" i="2"/>
  <c r="Q61" i="2"/>
  <c r="R61" i="2"/>
  <c r="S61" i="2"/>
  <c r="P62" i="2"/>
  <c r="Q62" i="2"/>
  <c r="R62" i="2"/>
  <c r="S62" i="2"/>
  <c r="P63" i="2"/>
  <c r="Q63" i="2"/>
  <c r="R63" i="2"/>
  <c r="S63" i="2"/>
  <c r="P64" i="2"/>
  <c r="Q64" i="2"/>
  <c r="R64" i="2"/>
  <c r="S64" i="2"/>
  <c r="P65" i="2"/>
  <c r="Q65" i="2"/>
  <c r="R65" i="2"/>
  <c r="S65" i="2"/>
  <c r="P66" i="2"/>
  <c r="Q66" i="2"/>
  <c r="R66" i="2"/>
  <c r="S66" i="2"/>
  <c r="P67" i="2"/>
  <c r="Q67" i="2"/>
  <c r="R67" i="2"/>
  <c r="S67" i="2"/>
  <c r="P68" i="2"/>
  <c r="Q68" i="2"/>
  <c r="R68" i="2"/>
  <c r="S68" i="2"/>
  <c r="P69" i="2"/>
  <c r="Q69" i="2"/>
  <c r="R69" i="2"/>
  <c r="S69" i="2"/>
  <c r="P70" i="2"/>
  <c r="Q70" i="2"/>
  <c r="R70" i="2"/>
  <c r="S70" i="2"/>
  <c r="P71" i="2"/>
  <c r="Q71" i="2"/>
  <c r="R71" i="2"/>
  <c r="S71" i="2"/>
  <c r="P72" i="2"/>
  <c r="Q72" i="2"/>
  <c r="R72" i="2"/>
  <c r="S72" i="2"/>
  <c r="P73" i="2"/>
  <c r="Q73" i="2"/>
  <c r="R73" i="2"/>
  <c r="S73" i="2"/>
  <c r="P74" i="2"/>
  <c r="Q74" i="2"/>
  <c r="R74" i="2"/>
  <c r="S74" i="2"/>
  <c r="P75" i="2"/>
  <c r="Q75" i="2"/>
  <c r="R75" i="2"/>
  <c r="S75" i="2"/>
  <c r="P76" i="2"/>
  <c r="Q76" i="2"/>
  <c r="R76" i="2"/>
  <c r="S76" i="2"/>
  <c r="P77" i="2"/>
  <c r="Q77" i="2"/>
  <c r="R77" i="2"/>
  <c r="S77" i="2"/>
  <c r="P78" i="2"/>
  <c r="Q78" i="2"/>
  <c r="R78" i="2"/>
  <c r="S78" i="2"/>
  <c r="P79" i="2"/>
  <c r="Q79" i="2"/>
  <c r="R79" i="2"/>
  <c r="S79" i="2"/>
  <c r="P80" i="2"/>
  <c r="Q80" i="2"/>
  <c r="R80" i="2"/>
  <c r="S80" i="2"/>
  <c r="P81" i="2"/>
  <c r="Q81" i="2"/>
  <c r="R81" i="2"/>
  <c r="S81" i="2"/>
  <c r="P82" i="2"/>
  <c r="Q82" i="2"/>
  <c r="R82" i="2"/>
  <c r="S82" i="2"/>
  <c r="P83" i="2"/>
  <c r="Q83" i="2"/>
  <c r="R83" i="2"/>
  <c r="S83" i="2"/>
  <c r="P84" i="2"/>
  <c r="Q84" i="2"/>
  <c r="R84" i="2"/>
  <c r="S84" i="2"/>
  <c r="P85" i="2"/>
  <c r="Q85" i="2"/>
  <c r="R85" i="2"/>
  <c r="S85" i="2"/>
  <c r="P86" i="2"/>
  <c r="Q86" i="2"/>
  <c r="R86" i="2"/>
  <c r="S86" i="2"/>
  <c r="P87" i="2"/>
  <c r="Q87" i="2"/>
  <c r="R87" i="2"/>
  <c r="S87" i="2"/>
  <c r="P88" i="2"/>
  <c r="Q88" i="2"/>
  <c r="R88" i="2"/>
  <c r="S88" i="2"/>
  <c r="P89" i="2"/>
  <c r="Q89" i="2"/>
  <c r="R89" i="2"/>
  <c r="S89" i="2"/>
  <c r="P90" i="2"/>
  <c r="Q90" i="2"/>
  <c r="R90" i="2"/>
  <c r="S90" i="2"/>
  <c r="P91" i="2"/>
  <c r="Q91" i="2"/>
  <c r="R91" i="2"/>
  <c r="S91" i="2"/>
  <c r="P100" i="2"/>
  <c r="Q100" i="2"/>
  <c r="R100" i="2"/>
  <c r="S100" i="2"/>
  <c r="P101" i="2"/>
  <c r="Q101" i="2"/>
  <c r="R101" i="2"/>
  <c r="S101" i="2"/>
  <c r="P102" i="2"/>
  <c r="Q102" i="2"/>
  <c r="R102" i="2"/>
  <c r="S102" i="2"/>
  <c r="P103" i="2"/>
  <c r="Q103" i="2"/>
  <c r="R103" i="2"/>
  <c r="S103" i="2"/>
  <c r="P104" i="2"/>
  <c r="Q104" i="2"/>
  <c r="R104" i="2"/>
  <c r="S104" i="2"/>
  <c r="P105" i="2"/>
  <c r="Q105" i="2"/>
  <c r="R105" i="2"/>
  <c r="S105" i="2"/>
  <c r="S53" i="2"/>
  <c r="R53" i="2"/>
  <c r="Q53" i="2"/>
  <c r="P53" i="2"/>
  <c r="C27" i="9" l="1"/>
  <c r="H160" i="2"/>
  <c r="S138" i="2"/>
  <c r="C35" i="9" l="1"/>
  <c r="S150" i="2"/>
  <c r="S149" i="2"/>
  <c r="S135" i="2"/>
  <c r="J158" i="2" l="1"/>
  <c r="J154" i="2"/>
  <c r="J156" i="2"/>
  <c r="J157" i="2"/>
  <c r="S151" i="2" l="1"/>
  <c r="AB6" i="2"/>
  <c r="AC6" i="2"/>
  <c r="AD6" i="2"/>
  <c r="AE6" i="2"/>
  <c r="AB53" i="2"/>
  <c r="AC53" i="2"/>
  <c r="AD53" i="2"/>
  <c r="AE53" i="2"/>
  <c r="AB54" i="2"/>
  <c r="AC54" i="2"/>
  <c r="AD54" i="2"/>
  <c r="AE54" i="2"/>
  <c r="AB55" i="2"/>
  <c r="AC55" i="2"/>
  <c r="AD55" i="2"/>
  <c r="AE55" i="2"/>
  <c r="AB56" i="2"/>
  <c r="AC56" i="2"/>
  <c r="AD56" i="2"/>
  <c r="AE56" i="2"/>
  <c r="AB57" i="2"/>
  <c r="AC57" i="2"/>
  <c r="AD57" i="2"/>
  <c r="AE57" i="2"/>
  <c r="AB58" i="2"/>
  <c r="AC58" i="2"/>
  <c r="AD58" i="2"/>
  <c r="AE58" i="2"/>
  <c r="AB59" i="2"/>
  <c r="AC59" i="2"/>
  <c r="AD59" i="2"/>
  <c r="AE59" i="2"/>
  <c r="AB60" i="2"/>
  <c r="AC60" i="2"/>
  <c r="AD60" i="2"/>
  <c r="AE60" i="2"/>
  <c r="N176" i="2"/>
  <c r="C56" i="15" l="1"/>
  <c r="C54" i="15"/>
  <c r="C55" i="15"/>
  <c r="I150" i="15"/>
  <c r="I142" i="15"/>
  <c r="I134" i="15"/>
  <c r="I126" i="15"/>
  <c r="I116" i="15"/>
  <c r="I106" i="15"/>
  <c r="I148" i="15"/>
  <c r="I140" i="15"/>
  <c r="I132" i="15"/>
  <c r="I122" i="15"/>
  <c r="I114" i="15"/>
  <c r="I104" i="15"/>
  <c r="I146" i="15"/>
  <c r="I138" i="15"/>
  <c r="I130" i="15"/>
  <c r="I120" i="15"/>
  <c r="I112" i="15"/>
  <c r="I144" i="15"/>
  <c r="I136" i="15"/>
  <c r="I128" i="15"/>
  <c r="I118" i="15"/>
  <c r="I110" i="15"/>
  <c r="K55" i="15"/>
  <c r="L50" i="15"/>
  <c r="I56" i="15"/>
  <c r="J55" i="15"/>
  <c r="K54" i="15"/>
  <c r="K52" i="15"/>
  <c r="K50" i="15"/>
  <c r="J49" i="15"/>
  <c r="L56" i="15"/>
  <c r="I55" i="15"/>
  <c r="J54" i="15"/>
  <c r="K53" i="15"/>
  <c r="J52" i="15"/>
  <c r="J50" i="15"/>
  <c r="K56" i="15"/>
  <c r="L55" i="15"/>
  <c r="I54" i="15"/>
  <c r="J53" i="15"/>
  <c r="I52" i="15"/>
  <c r="L49" i="15"/>
  <c r="L52" i="15"/>
  <c r="J56" i="15"/>
  <c r="L54" i="15"/>
  <c r="K49" i="15"/>
  <c r="L53" i="15"/>
  <c r="G150" i="2"/>
  <c r="J150" i="15" l="1"/>
  <c r="J144" i="15"/>
  <c r="J138" i="15"/>
  <c r="J132" i="15"/>
  <c r="J126" i="15"/>
  <c r="K120" i="15"/>
  <c r="K114" i="15"/>
  <c r="K110" i="15"/>
  <c r="K106" i="15"/>
  <c r="J120" i="15"/>
  <c r="J116" i="15"/>
  <c r="J114" i="15"/>
  <c r="J110" i="15"/>
  <c r="J104" i="15"/>
  <c r="L150" i="15"/>
  <c r="L148" i="15"/>
  <c r="L146" i="15"/>
  <c r="L142" i="15"/>
  <c r="L140" i="15"/>
  <c r="L138" i="15"/>
  <c r="L136" i="15"/>
  <c r="L134" i="15"/>
  <c r="L132" i="15"/>
  <c r="L130" i="15"/>
  <c r="L126" i="15"/>
  <c r="K150" i="15"/>
  <c r="K148" i="15"/>
  <c r="K146" i="15"/>
  <c r="K144" i="15"/>
  <c r="K142" i="15"/>
  <c r="K140" i="15"/>
  <c r="K138" i="15"/>
  <c r="K136" i="15"/>
  <c r="K134" i="15"/>
  <c r="K132" i="15"/>
  <c r="K130" i="15"/>
  <c r="K128" i="15"/>
  <c r="K126" i="15"/>
  <c r="L122" i="15"/>
  <c r="L120" i="15"/>
  <c r="L118" i="15"/>
  <c r="L116" i="15"/>
  <c r="L114" i="15"/>
  <c r="L112" i="15"/>
  <c r="L110" i="15"/>
  <c r="L108" i="15"/>
  <c r="L106" i="15"/>
  <c r="L104" i="15"/>
  <c r="J146" i="15"/>
  <c r="J140" i="15"/>
  <c r="J134" i="15"/>
  <c r="J128" i="15"/>
  <c r="K118" i="15"/>
  <c r="K108" i="15"/>
  <c r="J108" i="15"/>
  <c r="J148" i="15"/>
  <c r="J142" i="15"/>
  <c r="J136" i="15"/>
  <c r="J130" i="15"/>
  <c r="K122" i="15"/>
  <c r="K116" i="15"/>
  <c r="K112" i="15"/>
  <c r="K104" i="15"/>
  <c r="J122" i="15"/>
  <c r="J118" i="15"/>
  <c r="J112" i="15"/>
  <c r="J106" i="15"/>
  <c r="L144" i="15"/>
  <c r="L128" i="15"/>
  <c r="L67" i="15"/>
  <c r="L63" i="15"/>
  <c r="L59" i="15"/>
  <c r="L99" i="15"/>
  <c r="L86" i="15"/>
  <c r="L82" i="15"/>
  <c r="L78" i="15"/>
  <c r="L74" i="15"/>
  <c r="L70" i="15"/>
  <c r="L66" i="15"/>
  <c r="L62" i="15"/>
  <c r="L58" i="15"/>
  <c r="L85" i="15"/>
  <c r="L77" i="15"/>
  <c r="L73" i="15"/>
  <c r="L69" i="15"/>
  <c r="L65" i="15"/>
  <c r="L61" i="15"/>
  <c r="L57" i="15"/>
  <c r="L97" i="15"/>
  <c r="L81" i="15"/>
  <c r="L101" i="15"/>
  <c r="L96" i="15"/>
  <c r="L84" i="15"/>
  <c r="L80" i="15"/>
  <c r="L76" i="15"/>
  <c r="L72" i="15"/>
  <c r="L68" i="15"/>
  <c r="L64" i="15"/>
  <c r="L60" i="15"/>
  <c r="L100" i="15"/>
  <c r="L87" i="15"/>
  <c r="L83" i="15"/>
  <c r="L79" i="15"/>
  <c r="L75" i="15"/>
  <c r="L71" i="15"/>
  <c r="C150" i="15"/>
  <c r="C151" i="15"/>
  <c r="C147" i="15"/>
  <c r="C146" i="15"/>
  <c r="C143" i="15"/>
  <c r="C142" i="15"/>
  <c r="C138" i="15"/>
  <c r="C139" i="15"/>
  <c r="C135" i="15"/>
  <c r="C134" i="15"/>
  <c r="C131" i="15"/>
  <c r="C130" i="15"/>
  <c r="C126" i="15"/>
  <c r="C127" i="15"/>
  <c r="C123" i="15"/>
  <c r="C122" i="15"/>
  <c r="C117" i="15"/>
  <c r="C116" i="15"/>
  <c r="C109" i="15"/>
  <c r="C108" i="15"/>
  <c r="C148" i="15"/>
  <c r="C149" i="15"/>
  <c r="C145" i="15"/>
  <c r="C144" i="15"/>
  <c r="C141" i="15"/>
  <c r="C140" i="15"/>
  <c r="C137" i="15"/>
  <c r="C136" i="15"/>
  <c r="C132" i="15"/>
  <c r="C133" i="15"/>
  <c r="C129" i="15"/>
  <c r="C128" i="15"/>
  <c r="C125" i="15"/>
  <c r="C124" i="15"/>
  <c r="C115" i="15"/>
  <c r="C114" i="15"/>
  <c r="C113" i="15"/>
  <c r="C112" i="15"/>
  <c r="C107" i="15"/>
  <c r="C106" i="15"/>
  <c r="C104" i="15"/>
  <c r="C105" i="15"/>
  <c r="C121" i="15"/>
  <c r="C120" i="15"/>
  <c r="C118" i="15"/>
  <c r="C119" i="15"/>
  <c r="C110" i="15"/>
  <c r="C111" i="15"/>
  <c r="AB107" i="2"/>
  <c r="G163" i="2" s="1"/>
  <c r="K163" i="2" s="1"/>
  <c r="AC107" i="2"/>
  <c r="AD107" i="2"/>
  <c r="AE107" i="2"/>
  <c r="AB108" i="2"/>
  <c r="AC108" i="2"/>
  <c r="AD108" i="2"/>
  <c r="AE108" i="2"/>
  <c r="AB109" i="2"/>
  <c r="AC109" i="2"/>
  <c r="AD109" i="2"/>
  <c r="AE109" i="2"/>
  <c r="AB110" i="2"/>
  <c r="G162" i="2" s="1"/>
  <c r="AC110" i="2"/>
  <c r="AD110" i="2"/>
  <c r="AE110" i="2"/>
  <c r="AB111" i="2"/>
  <c r="AC111" i="2"/>
  <c r="AD111" i="2"/>
  <c r="AE111" i="2"/>
  <c r="AB112" i="2"/>
  <c r="AC112" i="2"/>
  <c r="AD112" i="2"/>
  <c r="AE112" i="2"/>
  <c r="AB113" i="2"/>
  <c r="AC113" i="2"/>
  <c r="AD113" i="2"/>
  <c r="AE113" i="2"/>
  <c r="AB114" i="2"/>
  <c r="AC114" i="2"/>
  <c r="AD114" i="2"/>
  <c r="AE114" i="2"/>
  <c r="AB115" i="2"/>
  <c r="AC115" i="2"/>
  <c r="AD115" i="2"/>
  <c r="AE115" i="2"/>
  <c r="AB116" i="2"/>
  <c r="AC116" i="2"/>
  <c r="AD116" i="2"/>
  <c r="AE116" i="2"/>
  <c r="AB117" i="2"/>
  <c r="AC117" i="2"/>
  <c r="AD117" i="2"/>
  <c r="AE117" i="2"/>
  <c r="AB118" i="2"/>
  <c r="AC118" i="2"/>
  <c r="AD118" i="2"/>
  <c r="AE118" i="2"/>
  <c r="AB119" i="2"/>
  <c r="AC119" i="2"/>
  <c r="AD119" i="2"/>
  <c r="AE119" i="2"/>
  <c r="AB120" i="2"/>
  <c r="AC120" i="2"/>
  <c r="AD120" i="2"/>
  <c r="AE120" i="2"/>
  <c r="AB121" i="2"/>
  <c r="AC121" i="2"/>
  <c r="AD121" i="2"/>
  <c r="AE121" i="2"/>
  <c r="AB122" i="2"/>
  <c r="AC122" i="2"/>
  <c r="AD122" i="2"/>
  <c r="AE122" i="2"/>
  <c r="AB123" i="2"/>
  <c r="AC123" i="2"/>
  <c r="AD123" i="2"/>
  <c r="AE123" i="2"/>
  <c r="AB124" i="2"/>
  <c r="AC124" i="2"/>
  <c r="AD124" i="2"/>
  <c r="AE124" i="2"/>
  <c r="AB125" i="2"/>
  <c r="AC125" i="2"/>
  <c r="AD125" i="2"/>
  <c r="AE125" i="2"/>
  <c r="AB126" i="2"/>
  <c r="AC126" i="2"/>
  <c r="AD126" i="2"/>
  <c r="AE126" i="2"/>
  <c r="AB127" i="2"/>
  <c r="AC127" i="2"/>
  <c r="AD127" i="2"/>
  <c r="AE127" i="2"/>
  <c r="AB128" i="2"/>
  <c r="AC128" i="2"/>
  <c r="AD128" i="2"/>
  <c r="AE128" i="2"/>
  <c r="AB129" i="2"/>
  <c r="AC129" i="2"/>
  <c r="AD129" i="2"/>
  <c r="AE129" i="2"/>
  <c r="AB130" i="2"/>
  <c r="AC130" i="2"/>
  <c r="AD130" i="2"/>
  <c r="AE130" i="2"/>
  <c r="AB131" i="2"/>
  <c r="AC131" i="2"/>
  <c r="AD131" i="2"/>
  <c r="AE131" i="2"/>
  <c r="AB132" i="2"/>
  <c r="AC132" i="2"/>
  <c r="AD132" i="2"/>
  <c r="AE132" i="2"/>
  <c r="K154" i="2"/>
  <c r="K156" i="2"/>
  <c r="K157" i="2"/>
  <c r="K158" i="2"/>
  <c r="AB61" i="2"/>
  <c r="AC61" i="2"/>
  <c r="AD61" i="2"/>
  <c r="AE61" i="2"/>
  <c r="AB62" i="2"/>
  <c r="AC62" i="2"/>
  <c r="AD62" i="2"/>
  <c r="AE62" i="2"/>
  <c r="AB63" i="2"/>
  <c r="AC63" i="2"/>
  <c r="AD63" i="2"/>
  <c r="AE63" i="2"/>
  <c r="AB64" i="2"/>
  <c r="AC64" i="2"/>
  <c r="AD64" i="2"/>
  <c r="AE64" i="2"/>
  <c r="AB65" i="2"/>
  <c r="AC65" i="2"/>
  <c r="AD65" i="2"/>
  <c r="AE65" i="2"/>
  <c r="AB66" i="2"/>
  <c r="AC66" i="2"/>
  <c r="AD66" i="2"/>
  <c r="AE66" i="2"/>
  <c r="AB67" i="2"/>
  <c r="AC67" i="2"/>
  <c r="AD67" i="2"/>
  <c r="AE67" i="2"/>
  <c r="AB68" i="2"/>
  <c r="AC68" i="2"/>
  <c r="AD68" i="2"/>
  <c r="AE68" i="2"/>
  <c r="AB69" i="2"/>
  <c r="AC69" i="2"/>
  <c r="AD69" i="2"/>
  <c r="AE69" i="2"/>
  <c r="AB70" i="2"/>
  <c r="AC70" i="2"/>
  <c r="AD70" i="2"/>
  <c r="AE70" i="2"/>
  <c r="AB71" i="2"/>
  <c r="AC71" i="2"/>
  <c r="AD71" i="2"/>
  <c r="AE71" i="2"/>
  <c r="AB72" i="2"/>
  <c r="AC72" i="2"/>
  <c r="AD72" i="2"/>
  <c r="AE72" i="2"/>
  <c r="AB73" i="2"/>
  <c r="AC73" i="2"/>
  <c r="AD73" i="2"/>
  <c r="AE73" i="2"/>
  <c r="AB74" i="2"/>
  <c r="AC74" i="2"/>
  <c r="AD74" i="2"/>
  <c r="AE74" i="2"/>
  <c r="AB75" i="2"/>
  <c r="AC75" i="2"/>
  <c r="AD75" i="2"/>
  <c r="AE75" i="2"/>
  <c r="AB76" i="2"/>
  <c r="AC76" i="2"/>
  <c r="AD76" i="2"/>
  <c r="AE76" i="2"/>
  <c r="AB77" i="2"/>
  <c r="AC77" i="2"/>
  <c r="AD77" i="2"/>
  <c r="AE77" i="2"/>
  <c r="AB78" i="2"/>
  <c r="AC78" i="2"/>
  <c r="AD78" i="2"/>
  <c r="AE78" i="2"/>
  <c r="AB79" i="2"/>
  <c r="AC79" i="2"/>
  <c r="AD79" i="2"/>
  <c r="AE79" i="2"/>
  <c r="AB80" i="2"/>
  <c r="AC80" i="2"/>
  <c r="AD80" i="2"/>
  <c r="AE80" i="2"/>
  <c r="AB81" i="2"/>
  <c r="AC81" i="2"/>
  <c r="AD81" i="2"/>
  <c r="AE81" i="2"/>
  <c r="AB82" i="2"/>
  <c r="AC82" i="2"/>
  <c r="AD82" i="2"/>
  <c r="AE82" i="2"/>
  <c r="AB83" i="2"/>
  <c r="AC83" i="2"/>
  <c r="AD83" i="2"/>
  <c r="AE83" i="2"/>
  <c r="AB84" i="2"/>
  <c r="AC84" i="2"/>
  <c r="AD84" i="2"/>
  <c r="AE84" i="2"/>
  <c r="AB85" i="2"/>
  <c r="AC85" i="2"/>
  <c r="AD85" i="2"/>
  <c r="AE85" i="2"/>
  <c r="AB86" i="2"/>
  <c r="AC86" i="2"/>
  <c r="AD86" i="2"/>
  <c r="AE86" i="2"/>
  <c r="AB87" i="2"/>
  <c r="AC87" i="2"/>
  <c r="AD87" i="2"/>
  <c r="AE87" i="2"/>
  <c r="AB88" i="2"/>
  <c r="AC88" i="2"/>
  <c r="AD88" i="2"/>
  <c r="AE88" i="2"/>
  <c r="AB89" i="2"/>
  <c r="AC89" i="2"/>
  <c r="AD89" i="2"/>
  <c r="AE89" i="2"/>
  <c r="AB90" i="2"/>
  <c r="AC90" i="2"/>
  <c r="AD90" i="2"/>
  <c r="AE90" i="2"/>
  <c r="AB91" i="2"/>
  <c r="AC91" i="2"/>
  <c r="AD91" i="2"/>
  <c r="AE91" i="2"/>
  <c r="AB100" i="2"/>
  <c r="AC100" i="2"/>
  <c r="AD100" i="2"/>
  <c r="AE100" i="2"/>
  <c r="AB101" i="2"/>
  <c r="AC101" i="2"/>
  <c r="AD101" i="2"/>
  <c r="AE101" i="2"/>
  <c r="AB102" i="2"/>
  <c r="AC102" i="2"/>
  <c r="AD102" i="2"/>
  <c r="AE102" i="2"/>
  <c r="AB103" i="2"/>
  <c r="AC103" i="2"/>
  <c r="AD103" i="2"/>
  <c r="AE103" i="2"/>
  <c r="AB104" i="2"/>
  <c r="AC104" i="2"/>
  <c r="AD104" i="2"/>
  <c r="G149" i="2" s="1"/>
  <c r="AE104" i="2"/>
  <c r="AB105" i="2"/>
  <c r="AC105" i="2"/>
  <c r="AD105" i="2"/>
  <c r="AE105" i="2"/>
  <c r="S6" i="2"/>
  <c r="R6" i="2"/>
  <c r="Q6" i="2"/>
  <c r="P6" i="2"/>
  <c r="D154" i="2"/>
  <c r="E154" i="2"/>
  <c r="D156" i="2"/>
  <c r="E156" i="2"/>
  <c r="H150" i="2" l="1"/>
  <c r="H149" i="2"/>
  <c r="D27" i="17" s="1"/>
  <c r="G161" i="2"/>
  <c r="G160" i="2"/>
  <c r="N166" i="2" s="1"/>
  <c r="M10" i="12" s="1"/>
  <c r="T150" i="2"/>
  <c r="D150" i="2" s="1"/>
  <c r="U150" i="2"/>
  <c r="E150" i="2" s="1"/>
  <c r="J150" i="2" s="1"/>
  <c r="K150" i="2" s="1"/>
  <c r="T151" i="2"/>
  <c r="D151" i="2" s="1"/>
  <c r="U151" i="2"/>
  <c r="E151" i="2" s="1"/>
  <c r="J151" i="2" s="1"/>
  <c r="K151" i="2" s="1"/>
  <c r="T152" i="2"/>
  <c r="D152" i="2" s="1"/>
  <c r="U152" i="2"/>
  <c r="E152" i="2" s="1"/>
  <c r="J152" i="2" s="1"/>
  <c r="K152" i="2" s="1"/>
  <c r="T153" i="2"/>
  <c r="D153" i="2" s="1"/>
  <c r="U153" i="2"/>
  <c r="E153" i="2" s="1"/>
  <c r="J153" i="2" s="1"/>
  <c r="K153" i="2" s="1"/>
  <c r="T154" i="2"/>
  <c r="U154" i="2"/>
  <c r="T155" i="2"/>
  <c r="D155" i="2" s="1"/>
  <c r="U155" i="2"/>
  <c r="E155" i="2" s="1"/>
  <c r="J155" i="2" s="1"/>
  <c r="K155" i="2" s="1"/>
  <c r="T156" i="2"/>
  <c r="U156" i="2"/>
  <c r="T157" i="2"/>
  <c r="U157" i="2"/>
  <c r="T158" i="2"/>
  <c r="U158" i="2"/>
  <c r="T159" i="2"/>
  <c r="U159" i="2"/>
  <c r="T160" i="2"/>
  <c r="D160" i="2" s="1"/>
  <c r="U160" i="2"/>
  <c r="E160" i="2" s="1"/>
  <c r="J160" i="2" s="1"/>
  <c r="T161" i="2"/>
  <c r="D161" i="2" s="1"/>
  <c r="U161" i="2"/>
  <c r="E161" i="2" s="1"/>
  <c r="J161" i="2" s="1"/>
  <c r="T162" i="2"/>
  <c r="D162" i="2" s="1"/>
  <c r="U162" i="2"/>
  <c r="E162" i="2" s="1"/>
  <c r="J162" i="2" s="1"/>
  <c r="K162" i="2" s="1"/>
  <c r="U149" i="2"/>
  <c r="E149" i="2" s="1"/>
  <c r="J149" i="2" s="1"/>
  <c r="T149" i="2"/>
  <c r="D149" i="2" s="1"/>
  <c r="C25" i="9" l="1"/>
  <c r="C26" i="9"/>
  <c r="K161" i="2"/>
  <c r="O10" i="12"/>
  <c r="P10" i="12" s="1"/>
  <c r="D13" i="12" s="1"/>
  <c r="K160" i="2"/>
  <c r="K149" i="2"/>
  <c r="O159" i="2"/>
  <c r="C151" i="2"/>
  <c r="C154" i="2"/>
  <c r="C156" i="2"/>
  <c r="O157" i="2"/>
  <c r="O158" i="2"/>
  <c r="S161" i="2"/>
  <c r="S162" i="2"/>
  <c r="C162" i="2" s="1"/>
  <c r="C39" i="17" s="1"/>
  <c r="C150" i="2"/>
  <c r="S152" i="2"/>
  <c r="C152" i="2" s="1"/>
  <c r="S153" i="2"/>
  <c r="C153" i="2" s="1"/>
  <c r="S154" i="2"/>
  <c r="S155" i="2"/>
  <c r="C155" i="2" s="1"/>
  <c r="S156" i="2"/>
  <c r="S157" i="2"/>
  <c r="S158" i="2"/>
  <c r="S160" i="2"/>
  <c r="C160" i="2" s="1"/>
  <c r="C37" i="17" s="1"/>
  <c r="C161" i="2"/>
  <c r="C38" i="17" s="1"/>
  <c r="M151" i="2"/>
  <c r="M153" i="2"/>
  <c r="M154" i="2"/>
  <c r="M156" i="2"/>
  <c r="M157" i="2"/>
  <c r="C149" i="2"/>
  <c r="S136" i="2"/>
  <c r="S137" i="2"/>
  <c r="C137" i="2" s="1"/>
  <c r="C21" i="17" s="1"/>
  <c r="S139" i="2"/>
  <c r="C139" i="2" s="1"/>
  <c r="S140" i="2"/>
  <c r="S141" i="2"/>
  <c r="S142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07" i="2"/>
  <c r="C138" i="2"/>
  <c r="N107" i="2" l="1"/>
  <c r="K164" i="2"/>
  <c r="G149" i="15"/>
  <c r="G148" i="15"/>
  <c r="G150" i="15"/>
  <c r="G151" i="15"/>
  <c r="G147" i="15"/>
  <c r="G146" i="15"/>
  <c r="G142" i="15"/>
  <c r="G143" i="15"/>
  <c r="G135" i="15"/>
  <c r="G134" i="15"/>
  <c r="G130" i="15"/>
  <c r="G131" i="15"/>
  <c r="G127" i="15"/>
  <c r="G126" i="15"/>
  <c r="G123" i="15"/>
  <c r="G122" i="15"/>
  <c r="G119" i="15"/>
  <c r="G118" i="15"/>
  <c r="G115" i="15"/>
  <c r="G114" i="15"/>
  <c r="G111" i="15"/>
  <c r="G110" i="15"/>
  <c r="J20" i="9"/>
  <c r="B20" i="9" s="1"/>
  <c r="C22" i="17"/>
  <c r="F147" i="15"/>
  <c r="F146" i="15"/>
  <c r="F142" i="15"/>
  <c r="F143" i="15"/>
  <c r="F139" i="15"/>
  <c r="F138" i="15"/>
  <c r="F135" i="15"/>
  <c r="F134" i="15"/>
  <c r="F130" i="15"/>
  <c r="F131" i="15"/>
  <c r="F127" i="15"/>
  <c r="F126" i="15"/>
  <c r="F122" i="15"/>
  <c r="F123" i="15"/>
  <c r="F118" i="15"/>
  <c r="F119" i="15"/>
  <c r="F114" i="15"/>
  <c r="F115" i="15"/>
  <c r="F110" i="15"/>
  <c r="F111" i="15"/>
  <c r="G141" i="15"/>
  <c r="G140" i="15"/>
  <c r="G133" i="15"/>
  <c r="G132" i="15"/>
  <c r="G120" i="15"/>
  <c r="G121" i="15"/>
  <c r="G117" i="15"/>
  <c r="G116" i="15"/>
  <c r="G112" i="15"/>
  <c r="G113" i="15"/>
  <c r="G105" i="15"/>
  <c r="G104" i="15"/>
  <c r="F148" i="15"/>
  <c r="F149" i="15"/>
  <c r="F144" i="15"/>
  <c r="F145" i="15"/>
  <c r="F140" i="15"/>
  <c r="F141" i="15"/>
  <c r="F136" i="15"/>
  <c r="F137" i="15"/>
  <c r="F132" i="15"/>
  <c r="F133" i="15"/>
  <c r="F128" i="15"/>
  <c r="F129" i="15"/>
  <c r="F121" i="15"/>
  <c r="F120" i="15"/>
  <c r="F117" i="15"/>
  <c r="F116" i="15"/>
  <c r="F112" i="15"/>
  <c r="F113" i="15"/>
  <c r="F109" i="15"/>
  <c r="F108" i="15"/>
  <c r="F104" i="15"/>
  <c r="F105" i="15"/>
  <c r="G145" i="15"/>
  <c r="G144" i="15"/>
  <c r="G137" i="15"/>
  <c r="G136" i="15"/>
  <c r="G129" i="15"/>
  <c r="G128" i="15"/>
  <c r="G108" i="15"/>
  <c r="G109" i="15"/>
  <c r="G138" i="15"/>
  <c r="G139" i="15"/>
  <c r="J21" i="9"/>
  <c r="B21" i="9" s="1"/>
  <c r="C23" i="17"/>
  <c r="C86" i="15"/>
  <c r="C78" i="15"/>
  <c r="C70" i="15"/>
  <c r="C58" i="15"/>
  <c r="C101" i="15"/>
  <c r="C85" i="15"/>
  <c r="C77" i="15"/>
  <c r="C65" i="15"/>
  <c r="C100" i="15"/>
  <c r="C96" i="15"/>
  <c r="C84" i="15"/>
  <c r="C80" i="15"/>
  <c r="C76" i="15"/>
  <c r="C72" i="15"/>
  <c r="C68" i="15"/>
  <c r="C64" i="15"/>
  <c r="C60" i="15"/>
  <c r="C99" i="15"/>
  <c r="C87" i="15"/>
  <c r="C83" i="15"/>
  <c r="C79" i="15"/>
  <c r="C75" i="15"/>
  <c r="C71" i="15"/>
  <c r="C67" i="15"/>
  <c r="C63" i="15"/>
  <c r="C59" i="15"/>
  <c r="C66" i="15"/>
  <c r="C98" i="15"/>
  <c r="C82" i="15"/>
  <c r="C74" i="15"/>
  <c r="C62" i="15"/>
  <c r="C97" i="15"/>
  <c r="C81" i="15"/>
  <c r="C73" i="15"/>
  <c r="C69" i="15"/>
  <c r="C61" i="15"/>
  <c r="C57" i="15"/>
  <c r="J100" i="15"/>
  <c r="J96" i="15"/>
  <c r="J84" i="15"/>
  <c r="J80" i="15"/>
  <c r="J76" i="15"/>
  <c r="J72" i="15"/>
  <c r="J68" i="15"/>
  <c r="J64" i="15"/>
  <c r="J60" i="15"/>
  <c r="J101" i="15"/>
  <c r="J97" i="15"/>
  <c r="K99" i="15"/>
  <c r="I97" i="15"/>
  <c r="J86" i="15"/>
  <c r="K83" i="15"/>
  <c r="I81" i="15"/>
  <c r="J78" i="15"/>
  <c r="K100" i="15"/>
  <c r="J99" i="15"/>
  <c r="I98" i="15"/>
  <c r="K96" i="15"/>
  <c r="J87" i="15"/>
  <c r="I86" i="15"/>
  <c r="K84" i="15"/>
  <c r="J83" i="15"/>
  <c r="I82" i="15"/>
  <c r="K80" i="15"/>
  <c r="J79" i="15"/>
  <c r="I78" i="15"/>
  <c r="K76" i="15"/>
  <c r="J75" i="15"/>
  <c r="I74" i="15"/>
  <c r="K72" i="15"/>
  <c r="J71" i="15"/>
  <c r="I70" i="15"/>
  <c r="K68" i="15"/>
  <c r="J67" i="15"/>
  <c r="I66" i="15"/>
  <c r="K64" i="15"/>
  <c r="J63" i="15"/>
  <c r="I62" i="15"/>
  <c r="K60" i="15"/>
  <c r="J59" i="15"/>
  <c r="I58" i="15"/>
  <c r="K97" i="15"/>
  <c r="K85" i="15"/>
  <c r="K81" i="15"/>
  <c r="K77" i="15"/>
  <c r="K73" i="15"/>
  <c r="K69" i="15"/>
  <c r="K65" i="15"/>
  <c r="K61" i="15"/>
  <c r="K57" i="15"/>
  <c r="I100" i="15"/>
  <c r="I96" i="15"/>
  <c r="K86" i="15"/>
  <c r="J85" i="15"/>
  <c r="I84" i="15"/>
  <c r="K82" i="15"/>
  <c r="J81" i="15"/>
  <c r="I80" i="15"/>
  <c r="K78" i="15"/>
  <c r="J77" i="15"/>
  <c r="I76" i="15"/>
  <c r="K74" i="15"/>
  <c r="J73" i="15"/>
  <c r="I72" i="15"/>
  <c r="K70" i="15"/>
  <c r="J69" i="15"/>
  <c r="I68" i="15"/>
  <c r="K66" i="15"/>
  <c r="J65" i="15"/>
  <c r="I64" i="15"/>
  <c r="K62" i="15"/>
  <c r="J61" i="15"/>
  <c r="I60" i="15"/>
  <c r="K58" i="15"/>
  <c r="J57" i="15"/>
  <c r="K101" i="15"/>
  <c r="I99" i="15"/>
  <c r="I87" i="15"/>
  <c r="I83" i="15"/>
  <c r="I79" i="15"/>
  <c r="I75" i="15"/>
  <c r="I71" i="15"/>
  <c r="I67" i="15"/>
  <c r="I63" i="15"/>
  <c r="I59" i="15"/>
  <c r="K98" i="15"/>
  <c r="I101" i="15"/>
  <c r="J98" i="15"/>
  <c r="K87" i="15"/>
  <c r="I85" i="15"/>
  <c r="J82" i="15"/>
  <c r="K79" i="15"/>
  <c r="I77" i="15"/>
  <c r="K75" i="15"/>
  <c r="J74" i="15"/>
  <c r="I73" i="15"/>
  <c r="K71" i="15"/>
  <c r="J70" i="15"/>
  <c r="I69" i="15"/>
  <c r="K67" i="15"/>
  <c r="J66" i="15"/>
  <c r="I65" i="15"/>
  <c r="K63" i="15"/>
  <c r="J62" i="15"/>
  <c r="I61" i="15"/>
  <c r="K59" i="15"/>
  <c r="J58" i="15"/>
  <c r="I57" i="15"/>
  <c r="C27" i="17"/>
  <c r="O153" i="2"/>
  <c r="C31" i="17"/>
  <c r="J29" i="9"/>
  <c r="B29" i="9" s="1"/>
  <c r="O155" i="2"/>
  <c r="C33" i="17"/>
  <c r="J31" i="9"/>
  <c r="B31" i="9" s="1"/>
  <c r="J26" i="9"/>
  <c r="B26" i="9" s="1"/>
  <c r="C28" i="17"/>
  <c r="O152" i="2"/>
  <c r="C30" i="17"/>
  <c r="J28" i="9"/>
  <c r="B28" i="9" s="1"/>
  <c r="O156" i="2"/>
  <c r="C34" i="17"/>
  <c r="J32" i="9"/>
  <c r="B32" i="9" s="1"/>
  <c r="J27" i="9"/>
  <c r="B27" i="9" s="1"/>
  <c r="C29" i="17"/>
  <c r="O154" i="2"/>
  <c r="C32" i="17"/>
  <c r="J30" i="9"/>
  <c r="B30" i="9" s="1"/>
  <c r="F107" i="15"/>
  <c r="F106" i="15"/>
  <c r="G107" i="15"/>
  <c r="G106" i="15"/>
  <c r="G102" i="15"/>
  <c r="G103" i="15"/>
  <c r="F102" i="15"/>
  <c r="F103" i="15"/>
  <c r="J37" i="9"/>
  <c r="B37" i="9" s="1"/>
  <c r="J36" i="9"/>
  <c r="B36" i="9" s="1"/>
  <c r="J35" i="9"/>
  <c r="B35" i="9" s="1"/>
  <c r="G125" i="15"/>
  <c r="G124" i="15"/>
  <c r="F124" i="15"/>
  <c r="F125" i="15"/>
  <c r="F150" i="15"/>
  <c r="F151" i="15"/>
  <c r="J25" i="9"/>
  <c r="B25" i="9" s="1"/>
  <c r="J19" i="9"/>
  <c r="B19" i="9" s="1"/>
  <c r="O151" i="2"/>
  <c r="N122" i="2"/>
  <c r="N123" i="2"/>
  <c r="N130" i="2"/>
  <c r="N114" i="2"/>
  <c r="N131" i="2"/>
  <c r="N115" i="2"/>
  <c r="O150" i="2"/>
  <c r="M150" i="2"/>
  <c r="N128" i="2"/>
  <c r="N125" i="2"/>
  <c r="N120" i="2"/>
  <c r="N117" i="2"/>
  <c r="N112" i="2"/>
  <c r="N110" i="2"/>
  <c r="N108" i="2"/>
  <c r="N129" i="2"/>
  <c r="N126" i="2"/>
  <c r="N124" i="2"/>
  <c r="N121" i="2"/>
  <c r="N118" i="2"/>
  <c r="N116" i="2"/>
  <c r="N113" i="2"/>
  <c r="N127" i="2"/>
  <c r="N119" i="2"/>
  <c r="N111" i="2"/>
  <c r="N109" i="2"/>
  <c r="O160" i="2"/>
  <c r="M162" i="2"/>
  <c r="M161" i="2"/>
  <c r="M160" i="2"/>
  <c r="O149" i="2"/>
  <c r="M152" i="2"/>
  <c r="M155" i="2"/>
  <c r="C7" i="15" l="1"/>
  <c r="J102" i="15"/>
  <c r="K102" i="15"/>
  <c r="J124" i="15"/>
  <c r="L102" i="15"/>
  <c r="I108" i="15"/>
  <c r="I124" i="15"/>
  <c r="I102" i="15"/>
  <c r="L124" i="15"/>
  <c r="K124" i="15"/>
  <c r="I53" i="15"/>
  <c r="K51" i="15"/>
  <c r="I4" i="15"/>
  <c r="J2" i="15"/>
  <c r="I49" i="15"/>
  <c r="J51" i="15"/>
  <c r="I7" i="15"/>
  <c r="K5" i="15"/>
  <c r="L2" i="15"/>
  <c r="L51" i="15"/>
  <c r="I51" i="15"/>
  <c r="L7" i="15"/>
  <c r="I6" i="15"/>
  <c r="I2" i="15"/>
  <c r="I5" i="15"/>
  <c r="K2" i="15"/>
  <c r="K7" i="15"/>
  <c r="I50" i="15"/>
  <c r="J7" i="15"/>
  <c r="I3" i="15"/>
  <c r="N132" i="2"/>
  <c r="K172" i="2" s="1"/>
  <c r="E137" i="2"/>
  <c r="D138" i="2"/>
  <c r="C140" i="2"/>
  <c r="C136" i="2"/>
  <c r="C135" i="2"/>
  <c r="G137" i="2"/>
  <c r="K137" i="2" s="1"/>
  <c r="G138" i="2"/>
  <c r="K138" i="2" s="1"/>
  <c r="G139" i="2"/>
  <c r="K139" i="2" s="1"/>
  <c r="G140" i="2"/>
  <c r="K140" i="2" s="1"/>
  <c r="G142" i="2"/>
  <c r="K142" i="2" s="1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100" i="2"/>
  <c r="N101" i="2"/>
  <c r="N102" i="2"/>
  <c r="N103" i="2"/>
  <c r="N104" i="2"/>
  <c r="N105" i="2"/>
  <c r="N172" i="2" l="1"/>
  <c r="L9" i="12" s="1"/>
  <c r="O9" i="12" s="1"/>
  <c r="D19" i="12" s="1"/>
  <c r="L189" i="2"/>
  <c r="D44" i="17" s="1"/>
  <c r="G44" i="17" s="1"/>
  <c r="J22" i="9"/>
  <c r="B22" i="9" s="1"/>
  <c r="C24" i="17"/>
  <c r="J18" i="9"/>
  <c r="B18" i="9" s="1"/>
  <c r="C20" i="17"/>
  <c r="J17" i="9"/>
  <c r="B17" i="9" s="1"/>
  <c r="C19" i="17"/>
  <c r="D137" i="2"/>
  <c r="I142" i="2"/>
  <c r="D26" i="17" s="1"/>
  <c r="E140" i="2"/>
  <c r="D140" i="2"/>
  <c r="F140" i="2"/>
  <c r="D139" i="2"/>
  <c r="E139" i="2"/>
  <c r="F139" i="2"/>
  <c r="F138" i="2"/>
  <c r="E138" i="2"/>
  <c r="F137" i="2"/>
  <c r="E135" i="2"/>
  <c r="D135" i="2"/>
  <c r="F135" i="2"/>
  <c r="F136" i="2"/>
  <c r="D136" i="2"/>
  <c r="E136" i="2"/>
  <c r="H139" i="2"/>
  <c r="H142" i="2"/>
  <c r="H138" i="2"/>
  <c r="H137" i="2"/>
  <c r="H140" i="2"/>
  <c r="C50" i="15" l="1"/>
  <c r="C52" i="15"/>
  <c r="C49" i="15"/>
  <c r="C4" i="15"/>
  <c r="C5" i="15"/>
  <c r="C51" i="15"/>
  <c r="C3" i="15"/>
  <c r="C53" i="15"/>
  <c r="C6" i="15"/>
  <c r="C2" i="15"/>
  <c r="C102" i="15"/>
  <c r="C103" i="15"/>
  <c r="M142" i="2"/>
  <c r="C24" i="9"/>
  <c r="I137" i="2"/>
  <c r="D21" i="17" s="1"/>
  <c r="M158" i="2"/>
  <c r="K173" i="2"/>
  <c r="I139" i="2"/>
  <c r="D23" i="17" s="1"/>
  <c r="I138" i="2"/>
  <c r="D22" i="17" s="1"/>
  <c r="I140" i="2"/>
  <c r="D24" i="17" s="1"/>
  <c r="N6" i="2"/>
  <c r="G135" i="2" l="1"/>
  <c r="G136" i="2"/>
  <c r="N173" i="2"/>
  <c r="L10" i="12" s="1"/>
  <c r="L190" i="2"/>
  <c r="F43" i="17" s="1"/>
  <c r="G43" i="17" s="1"/>
  <c r="M139" i="2"/>
  <c r="C21" i="9"/>
  <c r="M138" i="2"/>
  <c r="C20" i="9"/>
  <c r="M137" i="2"/>
  <c r="C19" i="9"/>
  <c r="M140" i="2"/>
  <c r="C22" i="9"/>
  <c r="G141" i="2"/>
  <c r="M149" i="2"/>
  <c r="M164" i="2" l="1"/>
  <c r="K174" i="2" s="1"/>
  <c r="N174" i="2" s="1"/>
  <c r="L11" i="12" s="1"/>
  <c r="K136" i="2"/>
  <c r="H136" i="2"/>
  <c r="I136" i="2" s="1"/>
  <c r="H135" i="2"/>
  <c r="I135" i="2" s="1"/>
  <c r="K135" i="2"/>
  <c r="K141" i="2"/>
  <c r="H141" i="2"/>
  <c r="I141" i="2" s="1"/>
  <c r="D25" i="17" s="1"/>
  <c r="D20" i="17" l="1"/>
  <c r="M136" i="2"/>
  <c r="C18" i="9"/>
  <c r="D19" i="17"/>
  <c r="K175" i="2"/>
  <c r="M141" i="2"/>
  <c r="C23" i="9"/>
  <c r="M135" i="2"/>
  <c r="C17" i="9"/>
  <c r="K143" i="2"/>
  <c r="K169" i="2" s="1"/>
  <c r="L188" i="2" s="1"/>
  <c r="F41" i="17" s="1"/>
  <c r="G41" i="17" s="1"/>
  <c r="G42" i="17" s="1"/>
  <c r="N175" i="2" l="1"/>
  <c r="L12" i="12" s="1"/>
  <c r="P12" i="12" s="1"/>
  <c r="D23" i="12" s="1"/>
  <c r="L191" i="2"/>
  <c r="D46" i="17" s="1"/>
  <c r="G46" i="17" s="1"/>
  <c r="K170" i="2"/>
  <c r="N170" i="2" s="1"/>
  <c r="L7" i="12" s="1"/>
  <c r="N169" i="2"/>
  <c r="L6" i="12" s="1"/>
  <c r="M6" i="12" s="1"/>
  <c r="O6" i="12" s="1"/>
  <c r="M143" i="2"/>
  <c r="P6" i="12" l="1"/>
  <c r="D6" i="12" s="1"/>
  <c r="G48" i="17"/>
  <c r="G50" i="17" s="1"/>
  <c r="K171" i="2"/>
  <c r="N171" i="2" s="1"/>
  <c r="L8" i="12" s="1"/>
  <c r="K17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4" authorId="0" shapeId="0" xr:uid="{00000000-0006-0000-0600-000001000000}">
      <text>
        <r>
          <rPr>
            <b/>
            <sz val="8"/>
            <color indexed="8"/>
            <rFont val="Tahoma"/>
            <family val="2"/>
            <charset val="238"/>
          </rPr>
          <t xml:space="preserve">NC6120: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800-000001000000}">
      <text>
        <r>
          <rPr>
            <b/>
            <sz val="9"/>
            <color rgb="FF000000"/>
            <rFont val="Tahoma"/>
            <family val="2"/>
            <charset val="1"/>
          </rPr>
          <t>označení řádku, toto zde musí zůstat</t>
        </r>
      </text>
    </comment>
    <comment ref="B1" authorId="0" shapeId="0" xr:uid="{00000000-0006-0000-0800-000002000000}">
      <text>
        <r>
          <rPr>
            <b/>
            <sz val="9"/>
            <color rgb="FF000000"/>
            <rFont val="Tahoma"/>
            <family val="2"/>
            <charset val="1"/>
          </rPr>
          <t>název</t>
        </r>
      </text>
    </comment>
    <comment ref="C1" authorId="0" shapeId="0" xr:uid="{00000000-0006-0000-0800-000003000000}">
      <text>
        <r>
          <rPr>
            <b/>
            <sz val="9"/>
            <color rgb="FF000000"/>
            <rFont val="Tahoma"/>
            <family val="2"/>
            <charset val="1"/>
          </rPr>
          <t>materiál</t>
        </r>
      </text>
    </comment>
    <comment ref="D1" authorId="0" shapeId="0" xr:uid="{00000000-0006-0000-0800-000004000000}">
      <text>
        <r>
          <rPr>
            <b/>
            <sz val="9"/>
            <color rgb="FF000000"/>
            <rFont val="Tahoma"/>
            <family val="2"/>
            <charset val="1"/>
          </rPr>
          <t>označení</t>
        </r>
      </text>
    </comment>
    <comment ref="F1" authorId="0" shapeId="0" xr:uid="{00000000-0006-0000-0800-000005000000}">
      <text>
        <r>
          <rPr>
            <b/>
            <sz val="9"/>
            <color rgb="FF000000"/>
            <rFont val="Tahoma"/>
            <family val="2"/>
            <charset val="1"/>
          </rPr>
          <t>délka</t>
        </r>
      </text>
    </comment>
    <comment ref="G1" authorId="0" shapeId="0" xr:uid="{00000000-0006-0000-0800-000006000000}">
      <text>
        <r>
          <rPr>
            <b/>
            <sz val="9"/>
            <color rgb="FF000000"/>
            <rFont val="Tahoma"/>
            <family val="2"/>
            <charset val="1"/>
          </rPr>
          <t>šířka</t>
        </r>
      </text>
    </comment>
    <comment ref="H1" authorId="0" shapeId="0" xr:uid="{00000000-0006-0000-0800-000007000000}">
      <text>
        <r>
          <rPr>
            <b/>
            <sz val="9"/>
            <color rgb="FF000000"/>
            <rFont val="Tahoma"/>
            <family val="2"/>
            <charset val="1"/>
          </rPr>
          <t>otočitelnost, pokud lze, například u bílého lamina kde nejsou leta</t>
        </r>
      </text>
    </comment>
    <comment ref="I1" authorId="0" shapeId="0" xr:uid="{00000000-0006-0000-0800-000008000000}">
      <text>
        <r>
          <rPr>
            <b/>
            <sz val="9"/>
            <color rgb="FF000000"/>
            <rFont val="Tahoma"/>
            <family val="2"/>
            <charset val="1"/>
          </rPr>
          <t>přední hrana</t>
        </r>
      </text>
    </comment>
    <comment ref="J1" authorId="0" shapeId="0" xr:uid="{00000000-0006-0000-0800-000009000000}">
      <text>
        <r>
          <rPr>
            <b/>
            <sz val="9"/>
            <color rgb="FF000000"/>
            <rFont val="Tahoma"/>
            <family val="2"/>
            <charset val="1"/>
          </rPr>
          <t>zadní hrana</t>
        </r>
      </text>
    </comment>
    <comment ref="K1" authorId="0" shapeId="0" xr:uid="{00000000-0006-0000-0800-00000A000000}">
      <text>
        <r>
          <rPr>
            <b/>
            <sz val="9"/>
            <color rgb="FF000000"/>
            <rFont val="Tahoma"/>
            <family val="2"/>
            <charset val="1"/>
          </rPr>
          <t>levá hrana</t>
        </r>
      </text>
    </comment>
    <comment ref="L1" authorId="0" shapeId="0" xr:uid="{00000000-0006-0000-0800-00000B000000}">
      <text>
        <r>
          <rPr>
            <b/>
            <sz val="9"/>
            <color rgb="FF000000"/>
            <rFont val="Tahoma"/>
            <family val="2"/>
            <charset val="1"/>
          </rPr>
          <t>pravá hrana</t>
        </r>
      </text>
    </comment>
  </commentList>
</comments>
</file>

<file path=xl/sharedStrings.xml><?xml version="1.0" encoding="utf-8"?>
<sst xmlns="http://schemas.openxmlformats.org/spreadsheetml/2006/main" count="4209" uniqueCount="3650">
  <si>
    <t>ElemIdent</t>
  </si>
  <si>
    <t>Pos</t>
  </si>
  <si>
    <t>Mat</t>
  </si>
  <si>
    <t>TeilBez</t>
  </si>
  <si>
    <t>Stueck</t>
  </si>
  <si>
    <t>FLaenge</t>
  </si>
  <si>
    <t>FBreite</t>
  </si>
  <si>
    <t>Drehbar</t>
  </si>
  <si>
    <t>KaVoBez</t>
  </si>
  <si>
    <t>KaHiBez</t>
  </si>
  <si>
    <t>KaLiBez</t>
  </si>
  <si>
    <t>KaReBez</t>
  </si>
  <si>
    <t>Počet ks</t>
  </si>
  <si>
    <t>Hrana X1 přední</t>
  </si>
  <si>
    <t>Hrana X2 zadní</t>
  </si>
  <si>
    <t>Hrana Y1 vlevo</t>
  </si>
  <si>
    <t>Hrana Y2 vpravo</t>
  </si>
  <si>
    <t>má léta = 1</t>
  </si>
  <si>
    <t>nemá léta = 0</t>
  </si>
  <si>
    <t>Léta ve směru X</t>
  </si>
  <si>
    <t>Číslo dílce</t>
  </si>
  <si>
    <t>2440/1220</t>
  </si>
  <si>
    <t>D</t>
  </si>
  <si>
    <t>2800/2070</t>
  </si>
  <si>
    <t>DTDL W980 ST2 BÍLÁ 2800/2070/25</t>
  </si>
  <si>
    <t>S*</t>
  </si>
  <si>
    <t>DTDL W980 ST2 BÍLÁ 2800/2070/18</t>
  </si>
  <si>
    <t>S</t>
  </si>
  <si>
    <t>DTDL W980 ST2 BÍLÁ 2800/2070/12</t>
  </si>
  <si>
    <t>S+</t>
  </si>
  <si>
    <t>DTDL W980 ST2 BÍLÁ 2800/2070/10</t>
  </si>
  <si>
    <t>DTDL W980 SM BÍLÁ 2800/2070/25</t>
  </si>
  <si>
    <t>DTDL W980 SM BÍLÁ 2800/2070/18</t>
  </si>
  <si>
    <t>DTDL W980 SM BÍLÁ 2800/2070/16</t>
  </si>
  <si>
    <t>DTDL W980 SM BÍLÁ 2800/2070/12</t>
  </si>
  <si>
    <t>DTDL W980 SM BÍLÁ 2800/2070/10</t>
  </si>
  <si>
    <t>DTDL W954 ST2 BÍLÁ 2800/2070/18</t>
  </si>
  <si>
    <t>DTDL W954 SM BÍLÁ 2800/2070/18</t>
  </si>
  <si>
    <t>DTDL W908 ST2 BÍLÁ ZÁKL 2800/2070/18</t>
  </si>
  <si>
    <t>DTDL W1200 ST9 PORCELÁN 2800/2070/18</t>
  </si>
  <si>
    <t>DTDL W1100 ST9 BÍLÁ ALPS 2800/2070/10</t>
  </si>
  <si>
    <t>DTDL W1000 ST9 BÍLÁ PREM 2800/2070/18</t>
  </si>
  <si>
    <t>DTDL W1000 ST30 BÍLÁ LESK 2800/2070/18</t>
  </si>
  <si>
    <t>DTDL W1000 ST22 BÍLÁ PREM 2800/2070/18</t>
  </si>
  <si>
    <t>DTDL W1000 ST18 Bílá příč 2070/2800/19,2</t>
  </si>
  <si>
    <t>DTDL W1000 SM BÍLÁ PREM 2800/2070/18</t>
  </si>
  <si>
    <t>DTDL W1000 SM BÍLÁ PREM 2800/2070/10</t>
  </si>
  <si>
    <t>DTDL U999 ST30 ČERNÁ LES 2800/2070/18</t>
  </si>
  <si>
    <t>DTDL U999 ST2 ČERNÁ 2800/2070/18</t>
  </si>
  <si>
    <t>DTDL U999 ST18 Černá příč 2070/2800/19,2</t>
  </si>
  <si>
    <t>DTDL U763 ST18 Šedá příč. 2070/2800/19,2</t>
  </si>
  <si>
    <t>DTDL U748 ST9 LANÝŽOVÁ 2800/2070/18</t>
  </si>
  <si>
    <t>DTDL U741 ST9 LÁVOVĚ ŠE 2800/2070/18</t>
  </si>
  <si>
    <t>DTDL U732 ST9 PRACH.ŠED 2800/2070/18</t>
  </si>
  <si>
    <t>DTDL U732 ST30 PRACH.ŠED 2800/2070/18</t>
  </si>
  <si>
    <t>DTDL U727 ST9 KAMENNÁ Š 2800/2070/18</t>
  </si>
  <si>
    <t>DTDL U727 ST9 KAMENNÁ Š 2800/2070/10</t>
  </si>
  <si>
    <t>DTDL U708 ST9 SV.ŠEDÁ 2800/2070/25</t>
  </si>
  <si>
    <t>DTDL U708 ST9 SV.ŠEDÁ 2800/2070/18</t>
  </si>
  <si>
    <t>DTDL U708 ST9 SV.ŠEDÁ 2800/2070/16</t>
  </si>
  <si>
    <t>DTDL U708 ST9 SV.ŠEDÁ 2800/2070/10</t>
  </si>
  <si>
    <t>DTDL U708 ST2 SV.ŠEDÁ 2800/2070/18</t>
  </si>
  <si>
    <t>DTDL U634 ST15 SAMETOVĚ  2800/2070/18</t>
  </si>
  <si>
    <t>DTDL U633 ST15 TYRKYSOVÁ 2800/2070/18</t>
  </si>
  <si>
    <t>DTDL U628 ST15 ZELENÁ 2800/2070/18</t>
  </si>
  <si>
    <t>DTDL U626 ST9 KIWI ZELE 2800/2070/18</t>
  </si>
  <si>
    <t>DTDL U625 ST15 ZELENÁ JA 2800/2070/18</t>
  </si>
  <si>
    <t>DTDL U539 ST9 KOV.MODRÁ 2800/2070/18</t>
  </si>
  <si>
    <t>DTDL U525 ST9 DELFT MOD 2800/2070/18</t>
  </si>
  <si>
    <t>DTDL U522 ST9 HORIZONT  2800/2070/18</t>
  </si>
  <si>
    <t>DTDL U363 ST9 PLAMEŇÁKO 2800/2070/18</t>
  </si>
  <si>
    <t>DTDL U332 ST9 ORANŽOVÁ 2800/2070/18</t>
  </si>
  <si>
    <t>DTDL U323 ST9 CHILLI ČE 2800/2070/18</t>
  </si>
  <si>
    <t>DTDL U321 ST9 ČÍN.ČERVE 2800/2070/18</t>
  </si>
  <si>
    <t>DTDL U216 ST9 BÉŽOVÁ CA 2800/2070/18</t>
  </si>
  <si>
    <t>DTDL U212 ST15 KRÉMOVÁ 2800/2070/18</t>
  </si>
  <si>
    <t>DTDL U206 ST9 MALAGA 2800/2070/18</t>
  </si>
  <si>
    <t>DTDL U204 ST9 CAMEL 2800/2070/18</t>
  </si>
  <si>
    <t>DTDL U200 ST9 BÉŽOVÁ 2800/2070/18</t>
  </si>
  <si>
    <t>DTDL U16130 PÍSKOVÁ ML 2800/2100/18</t>
  </si>
  <si>
    <t>DTDL U15133 KŘEMIČITÁ ML 2800/2100/18</t>
  </si>
  <si>
    <t>DTDL U129 ST15 ŽLUTÁ SLU 2800/2070/18</t>
  </si>
  <si>
    <t>DTDL U116 ST15 JASMÍN 2800/2070/18</t>
  </si>
  <si>
    <t>DTDL U116 ST15 JASMÍN 2800/2070/10</t>
  </si>
  <si>
    <t>DTDL U108 ST30 VANILKA L 2800/2070/18</t>
  </si>
  <si>
    <t>DTDL Thermopal A4-přímá laminace Démos</t>
  </si>
  <si>
    <t>DTDL M6066 SMA ANTIGO HNĚD 2800/2070/18</t>
  </si>
  <si>
    <t>DTDL M6054 NTL TAMARAK SV  2800/2070/18</t>
  </si>
  <si>
    <t>DTDL M6047 NTL TAMARAK TM. 2800/2070/18</t>
  </si>
  <si>
    <t>DTDL M4451 SMA MADITERANA 2800/2070/18</t>
  </si>
  <si>
    <t>DTDL M3892 SMA DUB MESSINA 2800/2070/18</t>
  </si>
  <si>
    <t>DTDL M3861 SMA MEDITERAN S 2800/2070/18</t>
  </si>
  <si>
    <t>DTDL K022 SN SATIN BLACKWOO 2800/2070/18</t>
  </si>
  <si>
    <t>DTDL K022 SN SATIN BLACKWOO 2800/2070/10</t>
  </si>
  <si>
    <t>DTDL K021 SN BARLEY BLACKWO 2800/2070/18</t>
  </si>
  <si>
    <t>DTDL K020 PW FIRESIDE SELEC 2800/2070/18</t>
  </si>
  <si>
    <t>DTDL K019 PW SILVER LIBERTY 2800/2070/18</t>
  </si>
  <si>
    <t>DTDL K018 PW Smoked Liberty 2800/2070/18</t>
  </si>
  <si>
    <t>DTDL K017 PW Blonde Liberty 2800/2070/18</t>
  </si>
  <si>
    <t>DTDL K016 PW CARBON MARINE  2800/2070/18</t>
  </si>
  <si>
    <t>DTDL K015 PW VINTAGE MARINE 2800/2070/18</t>
  </si>
  <si>
    <t>DTDL K014 SU TRUFFLE ARTISA 2800/2070/18</t>
  </si>
  <si>
    <t>DTDL K013 SU SAND ARTISAN B 2800/2070/18</t>
  </si>
  <si>
    <t>DTDL K012 SU Pearl Artisan  2800/2070/18</t>
  </si>
  <si>
    <t>DTDL K011 SN CREAM LOFT PIN 2800/2070/18</t>
  </si>
  <si>
    <t>DTDL K010 SN WHITE LOFT PIN 2800/2070/18</t>
  </si>
  <si>
    <t>DTDL K009 PW DARK SELECT WA 2800/2070/18</t>
  </si>
  <si>
    <t>DTDL K008 PW LIGHT SELECT W 2800/2070/18</t>
  </si>
  <si>
    <t>DTDL K007 PW COFFEE URBAN O 2800/2070/18</t>
  </si>
  <si>
    <t>DTDL K006 PW AMBER URBAN OA 2800/2070/18</t>
  </si>
  <si>
    <t>DTDL K005 PW OYSTER URBAN O 2800/2070/18</t>
  </si>
  <si>
    <t>DTDL K004 PW TOBACCO CRAFT  2800/2070/18</t>
  </si>
  <si>
    <t>DTDL K003 PW GOLD CRAFT OAK 2800/2070/18</t>
  </si>
  <si>
    <t>DTDL K002 PW GREY CRAFT OAK 2800/2070/18</t>
  </si>
  <si>
    <t>DTDL K001 PW WHITE CRAFT OA 2800/2070/18</t>
  </si>
  <si>
    <t>DTDL H3991 ST10 BUK COUNT 2800/2070/18</t>
  </si>
  <si>
    <t>DTDL H3991 ST10 BUK COUNT 2800/2070/10</t>
  </si>
  <si>
    <t>DTDL H3911 ST9 BUK TAUER 2800/2070/18</t>
  </si>
  <si>
    <t>DTDL H3860 ST9 JAVOR HAR 2800/2070/18</t>
  </si>
  <si>
    <t>DTDL H3840 ST9 JAVOR MAN 2800/2070/18</t>
  </si>
  <si>
    <t>DTDL H3778 ST9 OŘECH KAR 2800/2070/18</t>
  </si>
  <si>
    <t>DTDL H3775 ST9 OŘECH TEN 2800/2070/18</t>
  </si>
  <si>
    <t>DTDL H3773 ST9 OŘECH CAR 2800/2070/18</t>
  </si>
  <si>
    <t>DTDL H3760 ST29 JILM CAPE 2800/2070/18,6</t>
  </si>
  <si>
    <t>DTDL H3758 ST9 BŘÍZA HEL 2800/2070/18</t>
  </si>
  <si>
    <t>DTDL H3734 ST9 OŘECH DIJ 2800/2070/25</t>
  </si>
  <si>
    <t>DTDL H3734 ST9 OŘECH DIJ 2800/2070/18</t>
  </si>
  <si>
    <t>DTDL H3734 ST9 OŘECH DIJ 2800/2070/10</t>
  </si>
  <si>
    <t>DTDL H3732 ST10 HICKORY H 2800/2070/18</t>
  </si>
  <si>
    <t>DTDL H3730 ST10 HICKORY P 2800/2070/18</t>
  </si>
  <si>
    <t>DTDL H3711 ST9 OŘECH CAR 2800/2070/18</t>
  </si>
  <si>
    <t>DTDL H3704 ST15 OŘECH AID 2800/2070/18</t>
  </si>
  <si>
    <t>DTDL H3704 ST15 OŘECH AID 2800/2070/10</t>
  </si>
  <si>
    <t>DTDL H3702 ST10 OŘECH PAC 2800/2070/18</t>
  </si>
  <si>
    <t>DTDL H3702 ST10 OŘECH PAC 2800/2070/10</t>
  </si>
  <si>
    <t>DTDL H3700 ST10 OŘECH PAC 2800/2070/18</t>
  </si>
  <si>
    <t>DTDL H3662 ST9 TŘEŠEŇ VE 2800/2070/18</t>
  </si>
  <si>
    <t>DTDL H3453 ST22 FLEETWOOD 2800/2070/18</t>
  </si>
  <si>
    <t>DTDL H3451 ST22 FLEETWOOD 2800/2070/18</t>
  </si>
  <si>
    <t>DTDL H3450 ST22 FLEETWOOD 2800/2070/18</t>
  </si>
  <si>
    <t>DTDL H3433 ST22 PINIE ALA 2800/2070/18</t>
  </si>
  <si>
    <t>DTDL H3420 ST36 PINIE THE 2800/2070/18,6</t>
  </si>
  <si>
    <t>DTDL H3410 ST22 MODŘÍN HO 2800/2070/18</t>
  </si>
  <si>
    <t>DTDL H3400 ST22 BOROVICE  2800/2070/18</t>
  </si>
  <si>
    <t>DTDL H3399 ST11 DUB CORTI 2800/2070/18</t>
  </si>
  <si>
    <t>DTDL H3398 ST12 DUB KENDA 2800/2070/18</t>
  </si>
  <si>
    <t>DTDL H3395 ST12 DUB CORBR 2800/2070/18</t>
  </si>
  <si>
    <t>DTDL H3389 ST11 DUB PŘÍRO 2800/2070/18</t>
  </si>
  <si>
    <t>DTDL H3387 ST11 DUB RUSTI 2800/2070/18</t>
  </si>
  <si>
    <t>DTDL H3382 ST9 DUB WINCH 2800/2070/18</t>
  </si>
  <si>
    <t>DTDL H3370 ST22 DUB BAHEN 2800/2070/18</t>
  </si>
  <si>
    <t>DTDL H3363 ST9 DUB HIGHL 2800/2070/18</t>
  </si>
  <si>
    <t>DTDL H3353 ST11 DUB CORTI 2800/2070/18</t>
  </si>
  <si>
    <t>DTDL H3342 ST28 DUB GLADS 2800/2070/18,6</t>
  </si>
  <si>
    <t>DTDL H3332 ST10 DUB NEBRA 2800/2070/18</t>
  </si>
  <si>
    <t>DTDL H3331 ST10 DUB NEBRA 2800/2070/25</t>
  </si>
  <si>
    <t>DTDL H3331 ST10 DUB NEBRA 2800/2070/18</t>
  </si>
  <si>
    <t>DTDL H3326 ST28 DUB GLADS 2800/2070/18,6</t>
  </si>
  <si>
    <t>DTDL H3325 ST28 DUB GLADS 2800/2070/18,6</t>
  </si>
  <si>
    <t>DTDL H3309 ST28 DUB GLADS 2800/2070/18,6</t>
  </si>
  <si>
    <t>DTDL H3306 ST9 DUB CHATE 2800/2070/18</t>
  </si>
  <si>
    <t>DTDL H3304 ST9 DUB CHATE 2800/2070/18</t>
  </si>
  <si>
    <t>DTDL H3303 ST10 DUB HAMIL 2800/2070/25</t>
  </si>
  <si>
    <t>DTDL H3303 ST10 DUB HAMIL 2800/2070/18</t>
  </si>
  <si>
    <t>DTDL H3170 ST12 DUB KENDA 2800/2070/18</t>
  </si>
  <si>
    <t>DTDL H3156 ST12 DUB CORBR 2800/2070/18</t>
  </si>
  <si>
    <t>DTDL H3154 ST36 DUB CHARL 2800/2070/18,6</t>
  </si>
  <si>
    <t>DTDL H3133 ST12 DUB DAVOS 2800/2070/18</t>
  </si>
  <si>
    <t>DTDL H3131 ST12 DUB DAVOS 2800/2070/18</t>
  </si>
  <si>
    <t>DTDL H3129 ST9 MERANO HN 2800/2070/18</t>
  </si>
  <si>
    <t>DTDL H3128 ST15 MERANO PŘ 2800/2070/18</t>
  </si>
  <si>
    <t>DTDL H3114 ST9 HRUŠKA TI 2800/2070/18</t>
  </si>
  <si>
    <t>DTDL H3114 ST9 HRUŠKA TI 2800/2070/10</t>
  </si>
  <si>
    <t>DTDL H3113 ST15 HRUŠKA LI 2800/2070/18</t>
  </si>
  <si>
    <t>DTDL H3090 ST22 SHOREWOOD 2800/2070/18</t>
  </si>
  <si>
    <t>DTDL H3080 ST15 MAHAGON 2800/2070/18</t>
  </si>
  <si>
    <t>DTDL H3078 ST22 HACIENDA  2800/2070/18</t>
  </si>
  <si>
    <t>DTDL H3070 ST22 URBANO PŘ 2800/2070/18</t>
  </si>
  <si>
    <t>DTDL H3058 ST22 WENGE MAL 2800/2070/18</t>
  </si>
  <si>
    <t>DTDL H3048 ST10 BORNEO AN 2800/2070/18</t>
  </si>
  <si>
    <t>DTDL H3047 ST10 BORNEO LA 2800/2070/18</t>
  </si>
  <si>
    <t>DTDL H3031 ST9 OLIVA TMA 2800/2070/18</t>
  </si>
  <si>
    <t>DTDL H3030 ST9 OLIVA SVĚ 2800/2070/18</t>
  </si>
  <si>
    <t>DTDL H3025 ST15 MAKASSAR 2800/2070/18</t>
  </si>
  <si>
    <t>DTDL H3016 ST24 TEAK 2800/2070/18</t>
  </si>
  <si>
    <t>DTDL H3012 ST22 COCO BOLO 2800/2070/18</t>
  </si>
  <si>
    <t>DTDL H3006 ST22 ZEBRANO P 2800/2070/18</t>
  </si>
  <si>
    <t>DTDL H3005 ST22 ZEBRANO B 2800/2070/18</t>
  </si>
  <si>
    <t>DTDL H1951 ST15 KALVADOS  2800/2070/25</t>
  </si>
  <si>
    <t>DTDL H1951 ST15 KALVADOS  2800/2070/18</t>
  </si>
  <si>
    <t>DTDL H1951 ST15 KALVADOS  2800/2070/10</t>
  </si>
  <si>
    <t>DTDL H1950 ST15 KALVADOS  2800/2070/18</t>
  </si>
  <si>
    <t>DTDL H1793 ST27 TORTONA L 2800/2070/18,4</t>
  </si>
  <si>
    <t>DTDL H1733 ST9 BŘÍZA MAI 2800/2070/25</t>
  </si>
  <si>
    <t>DTDL H1733 ST9 BŘÍZA MAI 2800/2070/18</t>
  </si>
  <si>
    <t>DTDL H1733 ST9 BŘÍZA MAI 2800/2070/10</t>
  </si>
  <si>
    <t>DTDL H1709 ST15 OŘECH FRA 2800/2070/18</t>
  </si>
  <si>
    <t>DTDL H1709 ST15 OŘECH FRA 2800/2070/10</t>
  </si>
  <si>
    <t>DTDL H1706 ST15 TŘEŠEŇ 2800/2070/18</t>
  </si>
  <si>
    <t>DTDL H1698 ST15 TŘEŠEŇ LO 2800/2070/18</t>
  </si>
  <si>
    <t>DTDL H1692 ST15 TŘEŠEŇ ME 2800/2070/18</t>
  </si>
  <si>
    <t>DTDL H1636 ST12 TŘEŠEŇ LO 2800/2070/18</t>
  </si>
  <si>
    <t>DTDL H1636 ST12 TŘEŠEŇ LO 2800/2070/10</t>
  </si>
  <si>
    <t>DTDL H1599 ST15 BUK TYROL 2800/2070/18</t>
  </si>
  <si>
    <t>DTDL H1586 ST15 BUK PAŘEN 2800/2070/25</t>
  </si>
  <si>
    <t>DTDL H1586 ST15 BUK PAŘEN 2800/2070/18</t>
  </si>
  <si>
    <t>DTDL H1582 ST15 BUK ELLMA 2800/2070/18</t>
  </si>
  <si>
    <t>DTDL H1555 ST15 WENGE 2800/2070/18</t>
  </si>
  <si>
    <t>DTDL H1521 ST15 JAVOR MED 2800/2070/25</t>
  </si>
  <si>
    <t>DTDL H1521 ST15 JAVOR MED 2800/2070/18</t>
  </si>
  <si>
    <t>DTDL H1521 ST15 JAVOR MED 2800/2070/10</t>
  </si>
  <si>
    <t>DTDL H1518 ST15 BUK PŘÍRO 2800/2070/18</t>
  </si>
  <si>
    <t>DTDL H1511 ST15 BUK BAVAR 2800/2070/18</t>
  </si>
  <si>
    <t>DTDL H1502 ST15 OLŠE 2800/2070/25</t>
  </si>
  <si>
    <t>DTDL H1502 ST15 OLŠE 2800/2070/18</t>
  </si>
  <si>
    <t>DTDL H1502 ST15 OLŠE 2800/2070/10</t>
  </si>
  <si>
    <t>DTDL H1487 ST22 BOROVICE  2800/2070/18</t>
  </si>
  <si>
    <t>DTDL H1487 ST22 BOROVICE  2800/2070/10</t>
  </si>
  <si>
    <t>DTDL H1486 ST36 PINIE PAS 2800/2070/18,6</t>
  </si>
  <si>
    <t>DTDL H1484 ST22 PINIE AVO 2800/2070/18</t>
  </si>
  <si>
    <t>DTDL H1476 ST22 PINIE AVO 2800/2070/18</t>
  </si>
  <si>
    <t>DTDL H1474 ST22 PINIE AVO 2800/2070/18</t>
  </si>
  <si>
    <t>DTDL H1444 ST9 BOROVICE  2800/2070/18</t>
  </si>
  <si>
    <t>DTDL H1444 ST9 BOROVICE  2800/2070/10</t>
  </si>
  <si>
    <t>DTDL H1428 ST22 WOODL.MOK 2800/2070/18</t>
  </si>
  <si>
    <t>DTDL H1401 ST22 PINIE CAS 2800/2070/18</t>
  </si>
  <si>
    <t>DTDL H1400 ST36 ZAŠLÉ DŘE 2800/2070/18,6</t>
  </si>
  <si>
    <t>DTDL H1399 ST10 DUB DENVE 2800/2070/18</t>
  </si>
  <si>
    <t>DTDL H1394 ST9 DUB CREMO 2800/2070/18</t>
  </si>
  <si>
    <t>DTDL H1387 ST10 DUB DENVE 2800/2070/18</t>
  </si>
  <si>
    <t>DTDL H1372 ST22 DUB ARAGO 2800/2070/18</t>
  </si>
  <si>
    <t>DTDL H1348 ST15 DUB ŠAMPA 2800/2070/18</t>
  </si>
  <si>
    <t>DTDL H1298 ST22 JASAN LYO 2800/2070/18</t>
  </si>
  <si>
    <t>DTDL H1267 ST22 JASAN MOL 2800/2070/18</t>
  </si>
  <si>
    <t>DTDL H1250 ST36 JASAN NAV 2800/2070/18,6</t>
  </si>
  <si>
    <t>DTDL H1232 ST9 JASAN LOI 2800/2070/18</t>
  </si>
  <si>
    <t>DTDL H1215 ST22 JASAN CAS 2800/2070/18</t>
  </si>
  <si>
    <t>DTDL H1213 ST33 JILM TOSS 2800/2070/18,6</t>
  </si>
  <si>
    <t>DTDL H1212 ST33 JILM TOSS 2800/2070/18,6</t>
  </si>
  <si>
    <t>DTDL H1210 ST33 JILM TOSS 2800/2070/18,6</t>
  </si>
  <si>
    <t>DTDL H1199 ST12 DUB THERM 2800/2070/18</t>
  </si>
  <si>
    <t>DTDL H1181 ST37 DUB HALIF 2800/2070/18,6</t>
  </si>
  <si>
    <t>DTDL H1180 ST37 DUB HALIF 2800/2070/18,6</t>
  </si>
  <si>
    <t>DTDL H1176 ST37 DUB HALIF 2800/2070/18,6</t>
  </si>
  <si>
    <t>DTDL H1151 ST10 DUB ARIZO 2800/2070/18</t>
  </si>
  <si>
    <t>DTDL H1146 ST10 DUB BARDO 2800/2070/18</t>
  </si>
  <si>
    <t>DTDL H1145 ST10 DUB BARDO 2800/2070/25</t>
  </si>
  <si>
    <t>DTDL H1145 ST10 DUB BARDO 2800/2070/18</t>
  </si>
  <si>
    <t>DTDL H1145 ST10 DUB BARDO 2800/2070/10</t>
  </si>
  <si>
    <t>DTDL H1137 ST12 DUB SORAN 2800/2070/18</t>
  </si>
  <si>
    <t>DTDL H1129 ST15 DUB THERM 2800/2070/18</t>
  </si>
  <si>
    <t>DTDL H1123 ST22 GRAPHITEW 2800/2070/18</t>
  </si>
  <si>
    <t>DTDL H1122 ST22 WHITEWOOD 2800/2070/18</t>
  </si>
  <si>
    <t>DTDL H1116 ST12 WENGE BAM 2800/2070/18</t>
  </si>
  <si>
    <t>DTDL H1116 ST12 WENGE BAM 2800/2070/10</t>
  </si>
  <si>
    <t>DTDL H1115 ST12 BAMENDA Š 2800/2070/18</t>
  </si>
  <si>
    <t>DTDL H1114 ST9 OŘECH RIB 2800/2070/18</t>
  </si>
  <si>
    <t>DTDL H1113 ST10 DUB KANSA 2800/2070/18</t>
  </si>
  <si>
    <t>DTDL H1101 ST12 MAKASSAR  2800/2070/18</t>
  </si>
  <si>
    <t>DTDL H1101 ST12 MAKASSAR  2800/2070/10</t>
  </si>
  <si>
    <t>DTDL H1032 ST15 BUK 2800/2070/18</t>
  </si>
  <si>
    <t>DTDL GLUNZ  A4-skladová kolekce Démos</t>
  </si>
  <si>
    <t>DTDL F651 ST16 JÍLOVEC Š 2800/2070/18</t>
  </si>
  <si>
    <t>DTDL F649 ST16 JÍLOVEC B 2800/2070/18</t>
  </si>
  <si>
    <t>DTDL F633 ST15 METALLO Š 2800/2070/18</t>
  </si>
  <si>
    <t>DTDL F583 ST22 FINO BRON 2800/2070/18</t>
  </si>
  <si>
    <t>DTDL F571 ST2 METALLIC  2800/2070/18</t>
  </si>
  <si>
    <t>DTDL F570 ST2 METALLIC  2800/2070/18</t>
  </si>
  <si>
    <t>DTDL F509 ST2 HLINÍK 2800/2070/25</t>
  </si>
  <si>
    <t>DTDL F509 ST2 HLINÍK 2800/2070/18</t>
  </si>
  <si>
    <t>DTDL F509 ST2 HLINÍK 2800/2070/16</t>
  </si>
  <si>
    <t>DTDL F509 ST2 HLINÍK 2800/2070/10</t>
  </si>
  <si>
    <t>DTDL F433 ST10 LEN ANTRA 2800/2070/18</t>
  </si>
  <si>
    <t>DTDL F425 ST10 LEN BÉŽOV 2800/2070/18</t>
  </si>
  <si>
    <t>DTDL F302 ST87 FERRO BRO 2800/2070/18</t>
  </si>
  <si>
    <t>DTDL F275 ST9 BETON TMA 2800/2070/18</t>
  </si>
  <si>
    <t>DTDL F274 ST9 BETON SVĚ 2800/2070/18</t>
  </si>
  <si>
    <t>DTDL F2204 SMA BETON GLUNZ 2800/2070/18</t>
  </si>
  <si>
    <t>DTDL F187 ST9 BETON CHI 2800/2070/18</t>
  </si>
  <si>
    <t>DTDL F186 ST9 BETON CHI 2800/2070/18</t>
  </si>
  <si>
    <t>DTDL B3164 MA BÍLÁ GLUNZ 2800/2070/8</t>
  </si>
  <si>
    <t>DTDL B3164 MA BÍLÁ GLUNZ 2800/2070/12</t>
  </si>
  <si>
    <t>DTDL B3164 MA BÍLÁ GLUNZ 2800/2070/10</t>
  </si>
  <si>
    <t>DTDL 9775 BS ZEBRÁNO 2800/2070/18</t>
  </si>
  <si>
    <t>DTDL 9763 BS WENGE LOUISIAN 2800/2070/18</t>
  </si>
  <si>
    <t>DTDL 9755 SN TŘEŠEŇ MARBELA 2800/2070/18</t>
  </si>
  <si>
    <t>DTDL 9614 BS OŘECH LYON 2800/2070/18</t>
  </si>
  <si>
    <t>DTDL 9569 PE VANILLA 2800/2070/18</t>
  </si>
  <si>
    <t>DTDL 9420 BS Bříza 2800/2070/18</t>
  </si>
  <si>
    <t>DTDL 9411 BS OLŠE PODUNAJ 2800/2070/18</t>
  </si>
  <si>
    <t>DTDL 9345 BS TŘEŠEŇ AM. 2800/2070/25</t>
  </si>
  <si>
    <t>DTDL 9345 BS TŘEŠEŇ AM. 2800/2070/18</t>
  </si>
  <si>
    <t>DTDL 9345 BS TŘEŠEŇ AM. 2800/2070/10</t>
  </si>
  <si>
    <t>DTDL 9285 SN JASAN VERNASCA 2800/2070/18</t>
  </si>
  <si>
    <t>DTDL 9247 BS BUK 2800/2070/18</t>
  </si>
  <si>
    <t>DTDL 9103 PR Dub 2800/2070/18</t>
  </si>
  <si>
    <t>DTDL 8996 PE OCEÁN 2800/2070/18</t>
  </si>
  <si>
    <t>DTDL 8995 SN KOKOS BOLO 2800/2070/18</t>
  </si>
  <si>
    <t>DTDL 8984 BS NAVY BLUE 2800/2070/18</t>
  </si>
  <si>
    <t>DTDL 8971 BS MAKASSAR 2800/2070/18</t>
  </si>
  <si>
    <t>DTDL 8953 BS OŘECH TIEPOLO 2800/2070/18</t>
  </si>
  <si>
    <t>DTDL 8912 BS OLIVA SEVILLA 2800/2070/18</t>
  </si>
  <si>
    <t>DTDL 8888 SU BUK CORVARA 2800/2070/18</t>
  </si>
  <si>
    <t>DTDL 881 PE STŘÍBRNÁ 2800/2070/18</t>
  </si>
  <si>
    <t>DTDL 876 BS BUK SVĚTLÝ 2800/2070/25</t>
  </si>
  <si>
    <t>DTDL 876 BS BUK SVĚTLÝ 2800/2070/18</t>
  </si>
  <si>
    <t>DTDL 876 BS BUK SVĚTLÝ 2800/2070/10</t>
  </si>
  <si>
    <t>DTDL 8686 BS CHOCOLATE 2800/2070/18</t>
  </si>
  <si>
    <t>DTDL 8685 SN BÍLÁ 2800/2070/18</t>
  </si>
  <si>
    <t>DTDL 8685 MG Bílá 2800/2050/18</t>
  </si>
  <si>
    <t>DTDL 8681 SU BRILLIANT WHIT 2800/2070/18</t>
  </si>
  <si>
    <t>DTDL 8622 SU Dub mléčný 2800/2070/18</t>
  </si>
  <si>
    <t>DTDL 8601 BS OLIVA TMAVÁ 2800/2070/18</t>
  </si>
  <si>
    <t>DTDL 859 PE PLATINA 2800/2070/18</t>
  </si>
  <si>
    <t>DTDL 8548 SN FINELINE TMAVÉ 2800/2070/18</t>
  </si>
  <si>
    <t>DTDL 8547 SN FINELINE SV. 2800/2070/18</t>
  </si>
  <si>
    <t>DTDL 8545 BS AGORA SVĚTLÁ 2800/2070/18</t>
  </si>
  <si>
    <t>DTDL 854 SU WENGE 2800/2070/18</t>
  </si>
  <si>
    <t>DTDL 8539 SN BOROVICE LARIC 2800/2070/18</t>
  </si>
  <si>
    <t>DTDL 8536 BS ŠEŘÍKOVÁ 2800/2070/18</t>
  </si>
  <si>
    <t>DTDL 8534 BS ROSA 2800/2070/18</t>
  </si>
  <si>
    <t>DTDL 8533 MG MACCHIATO 2800/2050/18</t>
  </si>
  <si>
    <t>DTDL 8533 BS MACCHIATO 2800/2070/18</t>
  </si>
  <si>
    <t>DTDL 8511 BS SAKURA BÍLÁ 2800/2070/18</t>
  </si>
  <si>
    <t>DTDL 8510 BS SAKURA ČERNÁ 2800/2070/18</t>
  </si>
  <si>
    <t>DTDL 851 PE METALLIKA 2800/2070/18</t>
  </si>
  <si>
    <t>DTDL 8509 SN BĚLENÉ DŘ. ČER 2800/2070/18</t>
  </si>
  <si>
    <t>DTDL 8508 SN BĚLENÉ DŘ. BÍ 2800/2070/18</t>
  </si>
  <si>
    <t>DTDL 8503 BS JASAN TAOMINA 2800/2070/18</t>
  </si>
  <si>
    <t>DTDL 8448 SU OŘECH RIBERA 2800/2070/18</t>
  </si>
  <si>
    <t>DTDL 8431 SN DUB NAGANO 2800/2070/18</t>
  </si>
  <si>
    <t>DTDL 8425 BS MAKASSAR KÁVOV 2800/2070/18</t>
  </si>
  <si>
    <t>DTDL 8417 ML RIGOLETO MĚĎ 2800/2070/18</t>
  </si>
  <si>
    <t>DTDL 8414 SM IMENEO TMAVÉ 2800/2070/18</t>
  </si>
  <si>
    <t>DTDL 8413 SM IMENEO SVĚTLÉ 2800/2070/18</t>
  </si>
  <si>
    <t>DTDL 8410 SN ORFEO SVĚTLÉ 2800/2070/18</t>
  </si>
  <si>
    <t>DTDL 8409 SN ORFEO TMAVÉ 2800/2070/18</t>
  </si>
  <si>
    <t>DTDL 8362 SN CROSLINE KARAM 2800/2070/18</t>
  </si>
  <si>
    <t>DTDL 8361 SN CROSLINE LATTE 2800/2070/18</t>
  </si>
  <si>
    <t>DTDL 8349 PE CHAMPAGNE META 2800/2070/18</t>
  </si>
  <si>
    <t>DTDL 8348 PE BRONZOVÁ 2800/2070/18</t>
  </si>
  <si>
    <t>DTDL 8313 ML RIGOLETO STŘÍB 2800/2070/18</t>
  </si>
  <si>
    <t>DTDL 8312 ML RIGOLETO BRONZ 2800/2070/18</t>
  </si>
  <si>
    <t>DTDL 8197 SN DUB PLATINA 2800/2070/18</t>
  </si>
  <si>
    <t>DTDL 8100 SM PEARL WHITE 2800/2070/25</t>
  </si>
  <si>
    <t>DTDL 8100 SM PEARL WHITE 2800/2070/18</t>
  </si>
  <si>
    <t>DTDL 8100 SM PEARL WHITE 2800/2070/10</t>
  </si>
  <si>
    <t>DTDL 8100 PE PEARL WHITE 2800/2070/25</t>
  </si>
  <si>
    <t>DTDL 8100 PE PEARL WHITE 2800/2070/18</t>
  </si>
  <si>
    <t>DTDL 8100 PE PEARL WHITE 2800/2070/10</t>
  </si>
  <si>
    <t>DTDL 7937 BS JABLOŇ KERN 2800/2070/18</t>
  </si>
  <si>
    <t>DTDL 7935 SU HAVANNA 2800/2070/18</t>
  </si>
  <si>
    <t>19</t>
  </si>
  <si>
    <t>DTDL 757 PR DUB PŘÍRODNÍ 2800/2070/18</t>
  </si>
  <si>
    <t>DTDL 757 PR DUB PŘÍRODNÍ 2800/2070/10</t>
  </si>
  <si>
    <t>DTDL 729 BS OŘECH 2800/2070/25</t>
  </si>
  <si>
    <t>DTDL 729 BS OŘECH 2800/2070/18</t>
  </si>
  <si>
    <t>DTDL 729 BS OŘECH 2800/2070/10</t>
  </si>
  <si>
    <t>DTDL 7191 BS EVER GREEN 2800/2070/18</t>
  </si>
  <si>
    <t>DTDL 7190 BS ZELENÁ MAMBA 2800/2070/18</t>
  </si>
  <si>
    <t>DTDL 7186 BS VIOLET BLUE 2800/2070/18</t>
  </si>
  <si>
    <t>DTDL 7184 BS EARTH 2800/2070/18</t>
  </si>
  <si>
    <t>DTDL 7180 BS MINT 2800/2070/18</t>
  </si>
  <si>
    <t>DTDL 7179 BS SVĚTLEMODRÁ 2800/2070/18</t>
  </si>
  <si>
    <t>DTDL 7176 BS FLAME 2800/2070/18</t>
  </si>
  <si>
    <t>DTDL 7174 BS OLIVA 2800/2070/18</t>
  </si>
  <si>
    <t>DTDL 7167 SU FIALKOVÁ 2800/2070/18</t>
  </si>
  <si>
    <t>DTDL 7166 BS LATTÉ 2800/2070/18</t>
  </si>
  <si>
    <t>DTDL 7123 BS LEMON 2800/2070/18</t>
  </si>
  <si>
    <t>DTDL 7113 MG Chilli Red 2800/2050/18</t>
  </si>
  <si>
    <t>DTDL 7113 BS CHILI 2800/2070/18</t>
  </si>
  <si>
    <t>DTDL 7063 SU SATIN 2800/2070/18</t>
  </si>
  <si>
    <t>DTDL 7052 MP Šedá 2800/2100/18</t>
  </si>
  <si>
    <t>DTDL 7045 SU CHAMPAGNE 2800/2070/18</t>
  </si>
  <si>
    <t>DTDL 7031 PE CRÉMOVÁ 2800/2070/18</t>
  </si>
  <si>
    <t>DTDL 685 BS OLŠE 2800/2070/25</t>
  </si>
  <si>
    <t>DTDL 685 BS OLŠE 2800/2070/18</t>
  </si>
  <si>
    <t>DTDL 685 BS OLŠE 2800/2070/12</t>
  </si>
  <si>
    <t>DTDL 685 BS OLŠE 2800/2070/10</t>
  </si>
  <si>
    <t>DTDL 637 BS OLŠE IMPULZ 2800/2070/18</t>
  </si>
  <si>
    <t>DTDL 564 PE MANDLOVÁ 2800/2070/18</t>
  </si>
  <si>
    <t>DTDL 5530 SN WILDFIRE 2800/2070/18</t>
  </si>
  <si>
    <t>DTDL 5529 SN OREGON 2800/2070/18</t>
  </si>
  <si>
    <t>DTDL 5528 SU PRIZMA 2800/2070/18</t>
  </si>
  <si>
    <t>DTDL 5527 SN DUB KAMENNÝ 2800/2070/18</t>
  </si>
  <si>
    <t>DTDL 5519 MG Lime Grass 2800/2050/18</t>
  </si>
  <si>
    <t>DTDL 5519 BS LIME GRASS 2800/2070/18</t>
  </si>
  <si>
    <t>DTDL 5517 MG Bordó 2800/2050/18</t>
  </si>
  <si>
    <t>DTDL 5517 BS BORDEAUX 2800/2070/18</t>
  </si>
  <si>
    <t>DTDL 5516 PE INCA ZLATÁ 2800/2070/18</t>
  </si>
  <si>
    <t>DTDL 5515 BS MARMARA BLUE 2800/2070/18</t>
  </si>
  <si>
    <t>DTDL 551 PE ORANŽOVÁ SVĚTL 2800/2070/18</t>
  </si>
  <si>
    <t>DTDL 5504 SU JAVOR KANADSKÝ 2800/2070/18</t>
  </si>
  <si>
    <t>DTDL 5503 SN DUB TRUFFLE 2800/2070/18</t>
  </si>
  <si>
    <t>DTDL 5502 SN DUB VANILA 2800/2070/18</t>
  </si>
  <si>
    <t>DTDL 5501 SN DUB SLAVONSKÝ 2800/2070/18</t>
  </si>
  <si>
    <t>DTDL 5500 SU JILM PŘÍRODNÍ 2800/2070/18</t>
  </si>
  <si>
    <t>DTDL 540 PE ŠEDÁ 2800/2070/18</t>
  </si>
  <si>
    <t>DTDL 522 PE BÉŽOVÁ 2800/2070/18</t>
  </si>
  <si>
    <t>DTDL 515 PE PÍSEK 2800/2070/18</t>
  </si>
  <si>
    <t>DTDL 514 PE SLONOVÁ KOST 2800/2070/18</t>
  </si>
  <si>
    <t>DTDL 514 PE SLONOVÁ KOST 2800/2070/12</t>
  </si>
  <si>
    <t>DTDL 514 MG Slonová kost 2800/2050/18</t>
  </si>
  <si>
    <t>DTDL 4299 SU DARK ATELIER 2800/2070/18</t>
  </si>
  <si>
    <t>DTDL 4298 SU LIGHT ATELIER 2800/2070/18</t>
  </si>
  <si>
    <t>DTDL 396 PR SMRK SUKATÝ 2800/2070/18</t>
  </si>
  <si>
    <t>DTDL 381 PR BUK BAVARIA 2800/2070/25</t>
  </si>
  <si>
    <t>DTDL 381 PR BUK BAVARIA 2800/2070/22</t>
  </si>
  <si>
    <t>DTDL 381 PR BUK BAVARIA 2800/2070/18</t>
  </si>
  <si>
    <t>DTDL 381 PR BUK BAVARIA 2800/2070/12</t>
  </si>
  <si>
    <t>DTDL 381 PR BUK BAVARIA 2800/2070/10</t>
  </si>
  <si>
    <t>DTDL 375 BS JAVOR 2800/2070/25</t>
  </si>
  <si>
    <t>DTDL 375 BS JAVOR 2800/2070/18</t>
  </si>
  <si>
    <t>DTDL 375 BS JAVOR 2800/2070/12</t>
  </si>
  <si>
    <t>DTDL 375 BS JAVOR 2800/2070/10</t>
  </si>
  <si>
    <t>DTDL 344 PR TŘEŠEŇ 2800/2070/25</t>
  </si>
  <si>
    <t>DTDL 344 PR TŘEŠEŇ 2800/2070/22</t>
  </si>
  <si>
    <t>DTDL 344 PR TŘEŠEŇ 2800/2070/18</t>
  </si>
  <si>
    <t>DTDL 344 PR TŘEŠEŇ 2800/2070/10</t>
  </si>
  <si>
    <t>DTDL 3167 SN DUB FUMARE 2800/2070/18</t>
  </si>
  <si>
    <t>DTDL 197 PE CHINCHILLA 2800/2070/18</t>
  </si>
  <si>
    <t>DTDL 1925 PR Ořech 2800/2070/18</t>
  </si>
  <si>
    <t>DTDL 191 PE COOL GREY 2800/2070/18</t>
  </si>
  <si>
    <t>DTDL 191 MG Cool grey 2800/2050/18</t>
  </si>
  <si>
    <t>DTDL 190 PR ČERNÁ 2800/2070/18</t>
  </si>
  <si>
    <t>DTDL 190 PE ČERNÁ 2800/2070/8</t>
  </si>
  <si>
    <t>DTDL 190 PE ČERNÁ 2800/2070/18</t>
  </si>
  <si>
    <t>DTDL 190 PE ČERNÁ 2800/2070/12</t>
  </si>
  <si>
    <t>DTDL 190 PE ČERNÁ 2800/2070/10</t>
  </si>
  <si>
    <t>DTDL 190 MG Černá 2800/2050/18</t>
  </si>
  <si>
    <t>DTDL 1796 PR BUK II 2800/2070/25</t>
  </si>
  <si>
    <t>DTDL 1796 PR BUK II 2800/2070/22</t>
  </si>
  <si>
    <t>DTDL 1796 PR BUK II 2800/2070/18</t>
  </si>
  <si>
    <t>DTDL 1796 PR BUK II 2800/2070/12</t>
  </si>
  <si>
    <t>DTDL 1796 PR BUK II 2800/2070/10</t>
  </si>
  <si>
    <t>DTDL 1795 BS JABLOŇ 2800/2070/18</t>
  </si>
  <si>
    <t>DTDL 1792 BS KALVÁDOS 2800/2070/25</t>
  </si>
  <si>
    <t>DTDL 1792 BS KALVÁDOS 2800/2070/18</t>
  </si>
  <si>
    <t>DTDL 1783 BS BUK MANGFAL 2800/2070/18</t>
  </si>
  <si>
    <t>DTDL 1764 BS HRUŠEŇ SVĚTLÁ 2800/2070/25</t>
  </si>
  <si>
    <t>DTDL 1764 BS HRUŠEŇ SVĚTLÁ 2800/2070/18</t>
  </si>
  <si>
    <t>DTDL 1738 BS JAVOR KLEN 2800/2070/18</t>
  </si>
  <si>
    <t>DTDL 1715 BS BŘÍZA SNĚŽNÁ 2800/2070/25</t>
  </si>
  <si>
    <t>DTDL 1715 BS BŘÍZA SNĚŽNÁ 2800/2070/18</t>
  </si>
  <si>
    <t>DTDL 1715 BS BŘÍZA SNĚŽNÁ 2800/2070/12</t>
  </si>
  <si>
    <t>DTDL 1715 BS BŘÍZA SNĚŽNÁ 2800/2070/10</t>
  </si>
  <si>
    <t>DTDL 171 PE SLATE GREY 2800/2070/18</t>
  </si>
  <si>
    <t>DTDL 171 MG Slate Grey 2800/2050/18</t>
  </si>
  <si>
    <t>DTDL 1700 PE ŠEDÁ 2800/2070/25</t>
  </si>
  <si>
    <t>DTDL 1700 PE ŠEDÁ 2800/2070/18</t>
  </si>
  <si>
    <t>DTDL 1700 PE ŠEDÁ 2800/2070/16</t>
  </si>
  <si>
    <t>DTDL 164 PE ANTRACIT 2800/2070/18</t>
  </si>
  <si>
    <t>DTDL 164 MG Antracit 2800/2050/18</t>
  </si>
  <si>
    <t>DTDL 1625 BS KALVÁDOS TMAVÝ 2800/2070/18</t>
  </si>
  <si>
    <t>DTDL 162 PE GRAPHITE GREY 2800/2070/18</t>
  </si>
  <si>
    <t>DTDL 149 PE ČERVENÁ 2800/2070/18</t>
  </si>
  <si>
    <t>DTDL 134 PE ZINKOVĚ ŽLUTÁ 2800/2070/18</t>
  </si>
  <si>
    <t>DTDL 132 PE ORANGE 2800/2070/18</t>
  </si>
  <si>
    <t>DTDL 125 PE MODRÁ ATOL 2800/2070/18</t>
  </si>
  <si>
    <t>DTDL 121 PE MODRÁ CAPRI 2800/2070/18</t>
  </si>
  <si>
    <t>DTDL 113 SM BÍLÁ 2800/2070/8</t>
  </si>
  <si>
    <t>DTDL 113 SM BÍLÁ 2800/2070/25</t>
  </si>
  <si>
    <t>DTDL 113 SM BÍLÁ 2800/2070/18</t>
  </si>
  <si>
    <t>DTDL 113 SM BÍLÁ 2800/2070/16</t>
  </si>
  <si>
    <t>DTDL 113 SM BÍLÁ 2800/2070/12</t>
  </si>
  <si>
    <t>DTDL 113 SM BÍLÁ 2800/2070/10</t>
  </si>
  <si>
    <t>DTDL 113 PE BÍLÁ 2800/2070/18</t>
  </si>
  <si>
    <t>DTDL 113 PE BÍLÁ 2800/2070/10</t>
  </si>
  <si>
    <t>DTDL 112 PE ŠEDÁ 2800/2070/25</t>
  </si>
  <si>
    <t>DTDL 112 PE ŠEDÁ 2800/2070/18</t>
  </si>
  <si>
    <t>DTDL 112 PE ŠEDÁ 2800/2070/16</t>
  </si>
  <si>
    <t>DTDL 112 PE ŠEDÁ 2800/2070/12</t>
  </si>
  <si>
    <t>DTDL 101 SM BÍLÁ 2800/2070/8</t>
  </si>
  <si>
    <t>DTDL 101 SM BÍLÁ 2800/2070/25</t>
  </si>
  <si>
    <t>DTDL 101 SM BÍLÁ 2800/2070/22</t>
  </si>
  <si>
    <t>DTDL 101 SM BÍLÁ 2800/2070/18</t>
  </si>
  <si>
    <t>DTDL 101 SM BÍLÁ 2800/2070/16</t>
  </si>
  <si>
    <t>DTDL 101 SM BÍLÁ 2800/2070/12</t>
  </si>
  <si>
    <t>DTDL 101 SM BÍLÁ 2800/2070/10</t>
  </si>
  <si>
    <t>DTDL 101 PR BÍLÁ 2800/2070/18</t>
  </si>
  <si>
    <t>DTDL 101 PR BÍLÁ 2800/2070/10</t>
  </si>
  <si>
    <t>DTDL 101 PE BÍLÁ 2800/2070/25</t>
  </si>
  <si>
    <t>DTDL 101 PE BÍLÁ 2800/2070/18</t>
  </si>
  <si>
    <t>DTDL 101 PE BÍLÁ 2800/2070/16</t>
  </si>
  <si>
    <t>DTDL 101 PE BÍLÁ 2800/2070/12</t>
  </si>
  <si>
    <t>DTDL 101 PE BÍLÁ 2800/2070/10</t>
  </si>
  <si>
    <t>DTDL 045 BS BUK WESTFALEN 2800/2070/18</t>
  </si>
  <si>
    <t>DTDL 045 BS BUK WESTFALEN 2800/2070/10</t>
  </si>
  <si>
    <t>HDF-LAK W5001 BÍLÁ 2800/2090/2,5</t>
  </si>
  <si>
    <t>2,5</t>
  </si>
  <si>
    <t>2800/2090</t>
  </si>
  <si>
    <t>HDF-LAK W5001 BÍLÁ 2840/1800/2,5</t>
  </si>
  <si>
    <t>2840/1800</t>
  </si>
  <si>
    <t>HDF-LAK U5022 ALABASTR   2800/2070/2,5</t>
  </si>
  <si>
    <t>HDF-LAK U5558 KRÉMOVÁ   2800/2070/2,5</t>
  </si>
  <si>
    <t>HDF-LAK U5034 SV. ŠEDÁ  2800/2070/2,5</t>
  </si>
  <si>
    <t>HDF-LAK U5048 ČERNÁ  2800/2070/2,5</t>
  </si>
  <si>
    <t>HDF-LAK U5061 HLINÍK 2800/2070/2,5</t>
  </si>
  <si>
    <t>HDF-LAK H5069 Dub Bardolin 2800/2070/2,5</t>
  </si>
  <si>
    <t>HDF-LAK H5170 WENGE-BUK Č. 2800/2070/2,5</t>
  </si>
  <si>
    <t>HDF-LAK H5188 MERANO 2800/2070/2,5</t>
  </si>
  <si>
    <t>HDF-LAK H5150 DUB NATUR  2800/2070/2,5</t>
  </si>
  <si>
    <t>HDF-LAK H5362 DUB FERRARA  2800/2070/2,5</t>
  </si>
  <si>
    <t>HDF-LAK H5160 MAHAGON 2800/2070/2,5</t>
  </si>
  <si>
    <t>HDF-LAK H5367 DUB SVĚTLÝ 2800/2070/2,5</t>
  </si>
  <si>
    <t>HDF-LAK H5501 BUK 2800/2070/2,5</t>
  </si>
  <si>
    <t>HDF-LAK H5525 BUK RUSTIK 2800/2070/2,5</t>
  </si>
  <si>
    <t>HDF-LAK H5307 DUB RUSTIK 2800/2070/2,5</t>
  </si>
  <si>
    <t>HDF-LAK H5526 BUK 381  2800/2070/2,5</t>
  </si>
  <si>
    <t>HDF-LAK H5680 TŘEŠEŇ ROM. 2800/2070/2,5</t>
  </si>
  <si>
    <t>HDF-LAK H5403 BOROVICE 2800/2070/2,5</t>
  </si>
  <si>
    <t>HDF-LAK H5698 TŘEŠEŇ  2800/2070/2,5</t>
  </si>
  <si>
    <t>HDF-LAK H5605 TŘEŠEŇ HNĚDÁ 2840/1800/2,5</t>
  </si>
  <si>
    <t>HDF-LAK H5664 TŘEŠEŇ NAT.  2800/2070/2,5</t>
  </si>
  <si>
    <t>HDF-LAK H5773 OŘECH H1709 2800/2070/2,5</t>
  </si>
  <si>
    <t>HDF-LAK H5701 OLŠE 2800/2070/2,5</t>
  </si>
  <si>
    <t>HDF-LAK H5785 OŘECH AIDA 2800/2070/2,5</t>
  </si>
  <si>
    <t>HDF-LAK H5860 HRUŠEŇ 2800/2070/2,5</t>
  </si>
  <si>
    <t>HDF-LAK H5860 HRUŠKA 2840/1800/2,5</t>
  </si>
  <si>
    <t>HDF-LAK H5805 JAVOR  2800/2070/2,5</t>
  </si>
  <si>
    <t>HDF-LAK H5853 BŘÍZA  2800/2070/2,5</t>
  </si>
  <si>
    <t>HDF-LAK H5905 KALVADOS 2800/2070/2,5</t>
  </si>
  <si>
    <t>HDF-LAK H5946 KALVADOS SV. 2800/2070/2,5</t>
  </si>
  <si>
    <t>HDF-LAK 757 DUB 2850/2070/3</t>
  </si>
  <si>
    <t>3</t>
  </si>
  <si>
    <t>2850/2070</t>
  </si>
  <si>
    <t>HDF-LAK 101 BÍLÁ PE 2800/2070/3</t>
  </si>
  <si>
    <t>HDF-LAK 101 Bílá oboustr. PE 2800/2070/3</t>
  </si>
  <si>
    <t>HDF-LAK 164PE antracit 2800/2070/3</t>
  </si>
  <si>
    <t>objednací číslo</t>
  </si>
  <si>
    <t>název</t>
  </si>
  <si>
    <t>tloušťka</t>
  </si>
  <si>
    <t>rozměr</t>
  </si>
  <si>
    <t>Označení Dílce</t>
  </si>
  <si>
    <t>šířka - rozměr dílce hrana Y (mm)</t>
  </si>
  <si>
    <t>Tuplované dílce</t>
  </si>
  <si>
    <t>Přiřazení materiálu</t>
  </si>
  <si>
    <t>Označení materiálu</t>
  </si>
  <si>
    <t>Tloušťka (mm)</t>
  </si>
  <si>
    <t>Rozměr desky X (mm)</t>
  </si>
  <si>
    <t>Rozměr desky Y (mm)</t>
  </si>
  <si>
    <t xml:space="preserve"> Spotřeba s prořezem (m2)</t>
  </si>
  <si>
    <t>Čistá spotřeba (m2)</t>
  </si>
  <si>
    <t>Potřeba desek (ks)</t>
  </si>
  <si>
    <t>%</t>
  </si>
  <si>
    <t>cena za formátování (kč)</t>
  </si>
  <si>
    <t>Sazba (kč/m2)</t>
  </si>
  <si>
    <t>Přiřazení hrany</t>
  </si>
  <si>
    <t xml:space="preserve">Název </t>
  </si>
  <si>
    <t xml:space="preserve">Materiál </t>
  </si>
  <si>
    <t>kód DEMOS</t>
  </si>
  <si>
    <t>Výška hrany (mm)</t>
  </si>
  <si>
    <t xml:space="preserve"> Spotřeba s přídavkem (m)</t>
  </si>
  <si>
    <t>Sazba (kč/m)</t>
  </si>
  <si>
    <t>cena za Hranování (kč)</t>
  </si>
  <si>
    <t>Cena celkem za formátování</t>
  </si>
  <si>
    <t>Cena celkem za hranování</t>
  </si>
  <si>
    <t>odhad prořezu:</t>
  </si>
  <si>
    <t>Materiál DEMOS</t>
  </si>
  <si>
    <t>cena za desku (kč/ks)</t>
  </si>
  <si>
    <t>cena za materiál (kč)</t>
  </si>
  <si>
    <t>celkem za materiál</t>
  </si>
  <si>
    <t>Poznámka</t>
  </si>
  <si>
    <t>cena za hranu (kč/m)</t>
  </si>
  <si>
    <t>2</t>
  </si>
  <si>
    <t>Jednoduché dílce</t>
  </si>
  <si>
    <t>Hrana tuply</t>
  </si>
  <si>
    <t>Čistá spotřeba  (m)</t>
  </si>
  <si>
    <t>cena za formátování</t>
  </si>
  <si>
    <t>cena za plošný materiál</t>
  </si>
  <si>
    <t>cena za hranování</t>
  </si>
  <si>
    <t>cena za hrany</t>
  </si>
  <si>
    <t>cena za tuplování</t>
  </si>
  <si>
    <t>balné</t>
  </si>
  <si>
    <t>celkem bez DPH</t>
  </si>
  <si>
    <t>Sazby</t>
  </si>
  <si>
    <t>sazby za hranování PUR</t>
  </si>
  <si>
    <t>Lepidlo PUR</t>
  </si>
  <si>
    <t>Transparentní</t>
  </si>
  <si>
    <t>Bílé</t>
  </si>
  <si>
    <r>
      <t xml:space="preserve">sazba za tuplování 200 kč/m2 </t>
    </r>
    <r>
      <rPr>
        <sz val="11"/>
        <color rgb="FF000000"/>
        <rFont val="Calibri"/>
        <family val="2"/>
        <charset val="238"/>
      </rPr>
      <t>(cena vypočítána z hrubého dílce)</t>
    </r>
  </si>
  <si>
    <r>
      <rPr>
        <b/>
        <sz val="14"/>
        <color rgb="FF000000"/>
        <rFont val="Calibri"/>
        <family val="2"/>
        <charset val="238"/>
      </rPr>
      <t>30  kč/m</t>
    </r>
    <r>
      <rPr>
        <sz val="11"/>
        <color rgb="FF000000"/>
        <rFont val="Calibri"/>
        <family val="2"/>
        <charset val="238"/>
      </rPr>
      <t xml:space="preserve">  -  hrana do výšky 23 - 43mm a tl 0,4 - 3mm</t>
    </r>
  </si>
  <si>
    <t>Balné  50kč/paleta</t>
  </si>
  <si>
    <t>Datum:</t>
  </si>
  <si>
    <t>Jméno zákazníka:</t>
  </si>
  <si>
    <t>Číslo objednávky DÉMOS:</t>
  </si>
  <si>
    <t>EXPRES dodání (+20% k ceně)</t>
  </si>
  <si>
    <t>NE</t>
  </si>
  <si>
    <t>Název zakázky:</t>
  </si>
  <si>
    <t>expresní dodání</t>
  </si>
  <si>
    <t>Tabulka formátování + hranování ZTVZ</t>
  </si>
  <si>
    <t>1</t>
  </si>
  <si>
    <t>ABSB-Senosan ŠEDOHNĚDÁ SCR 2824  23/1</t>
  </si>
  <si>
    <t>ABSB-F292 ST9  43/1,5</t>
  </si>
  <si>
    <t>ABSB U999 Černá ST30 LESK 23/2</t>
  </si>
  <si>
    <t>ABSB U963 ST9 23/2</t>
  </si>
  <si>
    <t>ABSB U963 ST9 23/0,4</t>
  </si>
  <si>
    <t>ABSB U961 ST2 43/2</t>
  </si>
  <si>
    <t>ABSB U961 ST2 23/2</t>
  </si>
  <si>
    <t>ABSB U961 ST2 23/0,4</t>
  </si>
  <si>
    <t>ABSB U960 ST9 23/2</t>
  </si>
  <si>
    <t>ABSB U960 ST9 23/0,4</t>
  </si>
  <si>
    <t>ABSB U960 ST76 43/1,5</t>
  </si>
  <si>
    <t>ABSB U775 ST9 23/2</t>
  </si>
  <si>
    <t>ABSB U775 ST9 23/0,4</t>
  </si>
  <si>
    <t>ABSB U767 ST9 23/2</t>
  </si>
  <si>
    <t>ABSB U767 ST9 23/0,4</t>
  </si>
  <si>
    <t>ABSB U763 ST9 23/2</t>
  </si>
  <si>
    <t>ABSB U763 ST9 23/0,4</t>
  </si>
  <si>
    <t>ABSB U763 ST76 43/1,5</t>
  </si>
  <si>
    <t>ABSB U763 PG 23/1</t>
  </si>
  <si>
    <t>ABSB U748 ST9 23/2</t>
  </si>
  <si>
    <t>ABSB U748 ST9 23/0,8</t>
  </si>
  <si>
    <t>ABSB U741 ST9 43/2</t>
  </si>
  <si>
    <t>ABSB U741 ST9 23/2</t>
  </si>
  <si>
    <t>ABSB U741 ST9 23/0,4</t>
  </si>
  <si>
    <t>ABSB U732 ST9 23/2</t>
  </si>
  <si>
    <t>ABSB U732 ST9 23/0,4</t>
  </si>
  <si>
    <t>ABSB U732 ST30 23/2</t>
  </si>
  <si>
    <t>ABSB U732 ST30 23/0,4</t>
  </si>
  <si>
    <t>ABSB U732 PM 23/1</t>
  </si>
  <si>
    <t>ABSB U727 ST9 23/2</t>
  </si>
  <si>
    <t>ABSB U727 ST9 23/0,4</t>
  </si>
  <si>
    <t>ABSB U727 PM 23/1</t>
  </si>
  <si>
    <t>ABSB U708 ST9 28/2</t>
  </si>
  <si>
    <t>ABSB U708 ST9 23/2</t>
  </si>
  <si>
    <t>ABSB U708 ST9 23/0,4</t>
  </si>
  <si>
    <t>ABSB U708 PM 23/1</t>
  </si>
  <si>
    <t>ABSB U707 ST9 23/2</t>
  </si>
  <si>
    <t>ABSB U707 ST9 23/0,4</t>
  </si>
  <si>
    <t>ABSB U702 ST9 23/2</t>
  </si>
  <si>
    <t>ABSB U702 ST9 23/0,8</t>
  </si>
  <si>
    <t>ABSB U702 ST89 43/1,5</t>
  </si>
  <si>
    <t>ABSB U702 ST16 23/2</t>
  </si>
  <si>
    <t>ABSB U702 ST16 23/0,4</t>
  </si>
  <si>
    <t>ABSB U702 PM 23/1</t>
  </si>
  <si>
    <t>ABSB U655 ST9 23/2</t>
  </si>
  <si>
    <t>ABSB U655 ST9 23/0,4</t>
  </si>
  <si>
    <t>ABSB U630 ST9 23/2</t>
  </si>
  <si>
    <t>ABSB U630 ST9 23/0,4</t>
  </si>
  <si>
    <t>ABSB U626 ST9 23/2</t>
  </si>
  <si>
    <t>ABSB U626 ST9 23/0,4</t>
  </si>
  <si>
    <t>ABSB U606 ST9 23/2</t>
  </si>
  <si>
    <t>ABSB U606 ST9 23/0,4</t>
  </si>
  <si>
    <t>ABSB U560 ST9 23/2</t>
  </si>
  <si>
    <t>ABSB U560 ST9 23/0,4</t>
  </si>
  <si>
    <t>ABSB U525 ST9 43/2</t>
  </si>
  <si>
    <t>ABSB U525 ST9 23/2</t>
  </si>
  <si>
    <t>ABSB U525 ST9 23/0,4</t>
  </si>
  <si>
    <t>ABSB U522 ST9 23/2</t>
  </si>
  <si>
    <t>ABSB U522 ST9 23/0,4</t>
  </si>
  <si>
    <t>ABSB U504 ST9 23/2</t>
  </si>
  <si>
    <t>ABSB U504 ST9 23/0,4</t>
  </si>
  <si>
    <t>ABSB U363 ST9 23/2</t>
  </si>
  <si>
    <t>ABSB U363 ST9 23/0,4</t>
  </si>
  <si>
    <t>ABSB U332 ST9 23/2</t>
  </si>
  <si>
    <t>ABSB U332 ST9 23/0,4</t>
  </si>
  <si>
    <t>ABSB U323 ST9 23/2</t>
  </si>
  <si>
    <t>ABSB U323 ST9 23/0,4</t>
  </si>
  <si>
    <t>ABSB U323 PG 23/1</t>
  </si>
  <si>
    <t>ABSB U321 ST9 43/2</t>
  </si>
  <si>
    <t>ABSB U321 ST9 23/2</t>
  </si>
  <si>
    <t>ABSB U321 ST9 23/0,4</t>
  </si>
  <si>
    <t>ABSB U311 ST9 23/2</t>
  </si>
  <si>
    <t>ABSB U311 ST9 23/0,4</t>
  </si>
  <si>
    <t>ABSB U222 ST9 23/2</t>
  </si>
  <si>
    <t>ABSB U222 ST9 23/0,4</t>
  </si>
  <si>
    <t>ABSB U222 PM 23/1</t>
  </si>
  <si>
    <t>ABSB U216 ST9 23/2</t>
  </si>
  <si>
    <t>ABSB U216 ST9 23/0,4</t>
  </si>
  <si>
    <t>ABSB U201 ST9 23/2</t>
  </si>
  <si>
    <t>ABSB U201 ST9 23/0,4</t>
  </si>
  <si>
    <t>ABSB U200 ST9 23/2</t>
  </si>
  <si>
    <t>ABSB U200 ST9 23/0,4</t>
  </si>
  <si>
    <t>ABSB U156 ST9 43/2</t>
  </si>
  <si>
    <t>ABSB U156 ST9 28/2</t>
  </si>
  <si>
    <t>ABSB U156 ST9 23/2</t>
  </si>
  <si>
    <t>ABSB U156 ST9 23/0,4</t>
  </si>
  <si>
    <t>ABSB U131 ST9 23/2</t>
  </si>
  <si>
    <t>ABSB U131 ST9 23/0,4</t>
  </si>
  <si>
    <t>ABSB U114 ST9 23/2</t>
  </si>
  <si>
    <t>ABSB U114 ST9 23/0,4</t>
  </si>
  <si>
    <t>ABSB U113 ST9 23/2</t>
  </si>
  <si>
    <t>ABSB U113 ST9 23/0,4</t>
  </si>
  <si>
    <t>ABSB U108 ST9 23/2</t>
  </si>
  <si>
    <t>ABSB U108 ST9 23/0,4</t>
  </si>
  <si>
    <t>ABSB Senosan Vanilka SCR 2805  53/0,7</t>
  </si>
  <si>
    <t>ABSB Senosan Stříbrná 804 HSE298663 23/1</t>
  </si>
  <si>
    <t>ABSB Senosan LESK 802 HSE127315 23/0,7</t>
  </si>
  <si>
    <t>ABSB Senosan Černá 803 HSE198102 23/0,8</t>
  </si>
  <si>
    <t>ABSB Senosan Černá 803 HSE198102  53/0,8</t>
  </si>
  <si>
    <t>ABSB Senosan 801/P101 HSE101298 53/0,7</t>
  </si>
  <si>
    <t>ABSB Senosan 801/P101 HSE101298 23/0,7</t>
  </si>
  <si>
    <t>ABSB INSPIRATION 1626E Bubles 54/1,5</t>
  </si>
  <si>
    <t>ABSB INSPIRATION 1538E 54/1,5</t>
  </si>
  <si>
    <t>ABSB INSPIRATION 1441E 54/1,5</t>
  </si>
  <si>
    <t>ABSB INSPIRATION 1427E 54/1,5</t>
  </si>
  <si>
    <t>ABSB HU19015 ČERNÁ U999/190 SM 28/2</t>
  </si>
  <si>
    <t>ABSB HU19015 ČERNÁ U999/190 PR 42/2</t>
  </si>
  <si>
    <t>ABSB HU19015 ČERNÁ U999/190 PR 28/2</t>
  </si>
  <si>
    <t>ABSB HU19015 ČERNÁ U999/190 PR 22/2</t>
  </si>
  <si>
    <t>ABSB HU19015 ČERNÁ U999/190 PR 22/1</t>
  </si>
  <si>
    <t>ABSB HU19015 ČERNÁ U999/190 PR 22/0,45</t>
  </si>
  <si>
    <t>ABSB HU19015 ČERNÁ U999/190 PE 42/2</t>
  </si>
  <si>
    <t>ABSB HU19015 ČERNÁ U999/190 PE 28/2</t>
  </si>
  <si>
    <t>ABSB HU19015 ČERNÁ U999/190 PE 22/2</t>
  </si>
  <si>
    <t>ABSB HU19015 ČERNÁ U999/190 PE 22/1</t>
  </si>
  <si>
    <t>ABSB HU19015 ČERNÁ U999/190 PE 22/0,45</t>
  </si>
  <si>
    <t>ABSB HU187166 HNĚDÁ 7166 PE. 22/0,45</t>
  </si>
  <si>
    <t>ABSB HU187166 HNĚDÁ 7166 PE  22/2</t>
  </si>
  <si>
    <t>ABSB HU18265 HNĚDÁ PÍSKOVÁ PE 515  42/2</t>
  </si>
  <si>
    <t>ABSB HU18265 HNĚDÁ PÍSKOVÁ PE 515  22/2</t>
  </si>
  <si>
    <t>ABSB HU18265 HNĚDÁ PÍSKOVÁ 515  22/0,45</t>
  </si>
  <si>
    <t>ABSB HU18014  HNĚDÁ 8686  42/2</t>
  </si>
  <si>
    <t>ABSB HU18014  HNĚDÁ 8686  22/2</t>
  </si>
  <si>
    <t>ABSB HU18014  HNĚDÁ 8686  22/0,45</t>
  </si>
  <si>
    <t>ABSB HU17961  ŠEDÁ U961 PE 42/2</t>
  </si>
  <si>
    <t>ABSB HU17961  ŠEDÁ U961 PE 28/2</t>
  </si>
  <si>
    <t>ABSB HU17961  ŠEDÁ U961 PE 22/2</t>
  </si>
  <si>
    <t>ABSB HU17961  ŠEDÁ U961 PE 22/0,45</t>
  </si>
  <si>
    <t>ABSB HU17860  ŠEDÁ U732/171 PE 42/2</t>
  </si>
  <si>
    <t>ABSB HU17860  ŠEDÁ U732/171 PE 22/2</t>
  </si>
  <si>
    <t>ABSB HU17860  ŠEDÁ U732/171 PE 22/1</t>
  </si>
  <si>
    <t>ABSB HU17860  ŠEDÁ U732/171 PE 22/0,45</t>
  </si>
  <si>
    <t>ABSB HU177193  ŠEDÁ PLATINA 197 PE 42/2</t>
  </si>
  <si>
    <t>ABSB HU177193  ŠEDÁ PLATINA 197 PE 22/2</t>
  </si>
  <si>
    <t>ABSB HU177193  ŠEDÁ PLAT. 197 PE 22/0,7</t>
  </si>
  <si>
    <t>ABSB HU172162 ŠEDÁ TMAVÁ 162 PE 42/2</t>
  </si>
  <si>
    <t>ABSB HU172162 ŠEDÁ TMAVÁ 162 PE 22/2</t>
  </si>
  <si>
    <t>ABSB HU172162 ŠEDÁ TMAVÁ 162 PE 22/0,45</t>
  </si>
  <si>
    <t>ABSB HU171700  ŠEDÁ 1700 PE 42/2</t>
  </si>
  <si>
    <t>ABSB HU171700  ŠEDÁ 1700 PE 28/2</t>
  </si>
  <si>
    <t>ABSB HU171700  ŠEDÁ 1700 PE 22/2</t>
  </si>
  <si>
    <t>ABSB HU171700  ŠEDÁ 1700 PE 22/1</t>
  </si>
  <si>
    <t>ABSB HU171700  ŠEDÁ 1700 PE 22/0,45</t>
  </si>
  <si>
    <t>ABSB HU17164 Antracit 164 LESK 42/1</t>
  </si>
  <si>
    <t>ABSB HU17164 Antracit 164 LESK 22/1</t>
  </si>
  <si>
    <t>ABSB HU17164  ANTRACIT 164  PE 42/2</t>
  </si>
  <si>
    <t>ABSB HU17164  ANTRACIT 164  PE 28/2</t>
  </si>
  <si>
    <t>ABSB HU17164  ANTRACIT 164  PE 22/2</t>
  </si>
  <si>
    <t>ABSB HU17164  ANTRACIT 164  PE 22/1</t>
  </si>
  <si>
    <t>ABSB HU17164  ANTRACIT 164  PE 22/0,45</t>
  </si>
  <si>
    <t>ABSB HU17112  ŠEDÁ 112/540 PE 42/2</t>
  </si>
  <si>
    <t>ABSB HU17112  ŠEDÁ 112/540 PE 28/2</t>
  </si>
  <si>
    <t>ABSB HU17112  ŠEDÁ 112/540 PE 22/2</t>
  </si>
  <si>
    <t>ABSB HU17112  ŠEDÁ 112/540 PE 22/1</t>
  </si>
  <si>
    <t>ABSB HU17112  ŠEDÁ 112/540 PE 22/0,45</t>
  </si>
  <si>
    <t>ABSB HU17035  U708/191 LESK 42/1</t>
  </si>
  <si>
    <t>ABSB HU17035  U708/191 LESK 22/1</t>
  </si>
  <si>
    <t>ABSB HU170075 ŠEDÁ TM. 171 LESK 42/1</t>
  </si>
  <si>
    <t>ABSB HU170075 ŠEDÁ TM. 171 LESK 22/1</t>
  </si>
  <si>
    <t>ABSB HU168996  ZELENÁ 8996 PE 42/2</t>
  </si>
  <si>
    <t>ABSB HU168996  ZELENÁ 8996 PE 22/2</t>
  </si>
  <si>
    <t>ABSB HU168996  ZELENÁ 8996 PE 22/0,45</t>
  </si>
  <si>
    <t>ABSB HU167191 ZELENÁ 7191 PE 22/2</t>
  </si>
  <si>
    <t>ABSB HU167190 ZELENÁ 7190 PE  22/2</t>
  </si>
  <si>
    <t>ABSB HU167190 ZELENÁ 7190 PE  22/0,45</t>
  </si>
  <si>
    <t>ABSB HU167180 ZELENÁ MINT 7180 PE 22/2</t>
  </si>
  <si>
    <t>ABSB HU16219 ZELENÁ 5519 PE 42/2</t>
  </si>
  <si>
    <t>ABSB HU16219 ZELENÁ 5519 PE 22/2</t>
  </si>
  <si>
    <t>ABSB HU16219 ZELENÁ 5519 PE 22/0,7</t>
  </si>
  <si>
    <t>ABSB HU16219 ZELENÁ 5519 LESK 42/1</t>
  </si>
  <si>
    <t>ABSB HU16219 ZELENÁ 5519 LESK 22/1</t>
  </si>
  <si>
    <t>ABSB HU158536  FIALOVÁ 8536 PE 22/2</t>
  </si>
  <si>
    <t>ABSB HU158536  FIALOVÁ 8536 PE 22/0,45</t>
  </si>
  <si>
    <t>ABSB HU157186 FIALOVÁ 7186 PE 22/2</t>
  </si>
  <si>
    <t>ABSB HU157186 FIALOVÁ 7186 PE 22/0,45</t>
  </si>
  <si>
    <t>ABSB HU157179 MODRÁ SV. 7179 PE 22/2</t>
  </si>
  <si>
    <t>ABSB HU157179 MODRÁ SV. 7179 PE 22/0,45</t>
  </si>
  <si>
    <t>ABSB HU157167 FIALKOVÁ 7167 HL. 42/2</t>
  </si>
  <si>
    <t>ABSB HU157167 FIALKOVÁ 7167 HL. 22/2</t>
  </si>
  <si>
    <t>ABSB HU157167 FIALKOVÁ 7167 HL. 22/0,7</t>
  </si>
  <si>
    <t>ABSB HU155515 MODRÁ 5515 PE 42/2</t>
  </si>
  <si>
    <t>ABSB HU155515 MODRÁ 5515 PE 22/2</t>
  </si>
  <si>
    <t>ABSB HU155515 MODRÁ 5515 PE 22/0,7</t>
  </si>
  <si>
    <t>ABSB HU15128  MODRÁ U506/8984 PE 22/0,45</t>
  </si>
  <si>
    <t>ABSB HU15125  MODRÁ 125 PE 42/2</t>
  </si>
  <si>
    <t>ABSB HU15125  MODRÁ 125 PE 22/2</t>
  </si>
  <si>
    <t>ABSB HU15125  MODRÁ 125 PE 22/0,45</t>
  </si>
  <si>
    <t>ABSB HU15121  MODRÁ 121 PE 42/2</t>
  </si>
  <si>
    <t>ABSB HU15121  MODRÁ 121 PE 22/2</t>
  </si>
  <si>
    <t>ABSB HU15121  MODRÁ 121 PE 22/0,45</t>
  </si>
  <si>
    <t>ABSB HU147176 ORANŽOVÁ 7176 PE 22/2</t>
  </si>
  <si>
    <t>ABSB HU147176 ORANŽOVÁ 7176 PE 22/0,7</t>
  </si>
  <si>
    <t>ABSB HU14551  ORANŽOVÁ 551 PE 42/2</t>
  </si>
  <si>
    <t>ABSB HU14551  ORANŽOVÁ 551 PE 22/2</t>
  </si>
  <si>
    <t>ABSB HU14551  ORANŽOVÁ 551 PE 22/0,45</t>
  </si>
  <si>
    <t>ABSB HU14132  ORANŽOVÁ 132 PE 42/2</t>
  </si>
  <si>
    <t>ABSB HU14132  ORANŽOVÁ 132 PE 22/2</t>
  </si>
  <si>
    <t>ABSB HU14132  ORANŽOVÁ 132 PE 22/0,45</t>
  </si>
  <si>
    <t>ABSB HU138534  RŮŽOVÁ 8534 PE 22/2</t>
  </si>
  <si>
    <t>ABSB HU138534  RŮŽOVÁ 8534 PE 22/0,45</t>
  </si>
  <si>
    <t>ABSB HU137113 ČERVENÁ 7113 LESK 42/1</t>
  </si>
  <si>
    <t>ABSB HU137113 ČERVENÁ 7113 LESK 22/1</t>
  </si>
  <si>
    <t>ABSB HU137113  ČERVENÁ 7113 PE 42/2</t>
  </si>
  <si>
    <t>ABSB HU137113  ČERVENÁ  7113 PE 22/2</t>
  </si>
  <si>
    <t>ABSB HU137113  ČERVENÁ  7113 PE 22/0,45</t>
  </si>
  <si>
    <t>ABSB HU13149 ČERVENÁ U306/149 22/0,45</t>
  </si>
  <si>
    <t>ABSB HU13149  ČERVENÁ U306/149  42/2</t>
  </si>
  <si>
    <t>ABSB HU13149  ČERVENÁ U306/149  22/2</t>
  </si>
  <si>
    <t>ABSB HU13149  ČERVENÁ U306/149  22/1</t>
  </si>
  <si>
    <t>ABSB HU127174 MOHAVE 7174 PE 42/2</t>
  </si>
  <si>
    <t>ABSB HU127174 MOHAVE 7174 PE 22/2</t>
  </si>
  <si>
    <t>ABSB HU127174 MOHAVE 7174 PE 22/0,45</t>
  </si>
  <si>
    <t>ABSB HU12564 KRÉMOVÁ 564 PE 22/2</t>
  </si>
  <si>
    <t>ABSB HU12564 KRÉMOVÁ 564 PE 22/0,45</t>
  </si>
  <si>
    <t>ABSB HU12522  BÉŽOVÁ 522/U112 PE 42/2</t>
  </si>
  <si>
    <t>ABSB HU12522  BÉŽOVÁ 522/U112 PE 22/2</t>
  </si>
  <si>
    <t>ABSB HU12522  BÉŽOVÁ 522/U112 PE 22/1</t>
  </si>
  <si>
    <t>ABSB HU12522  BÉŽOVÁ 522/U112 PE 22/0,45</t>
  </si>
  <si>
    <t>ABSB HU121343 BÉŽOVÁ 7045 HL 22/2</t>
  </si>
  <si>
    <t>ABSB HU121343 BÉŽOVÁ 7045 HL 22/0,7</t>
  </si>
  <si>
    <t>ABSB HU11107 ŽLUTÁ U107/7123 PE 22/2</t>
  </si>
  <si>
    <t>ABSB HU11107 ŽLUTÁ U107/7123 PE 22/1</t>
  </si>
  <si>
    <t>ABSB HU11107 ŽLUTÁ U107/7123 PE 22/0,45</t>
  </si>
  <si>
    <t>ABSB HU10980 W980/8100/W954 SM 42/2</t>
  </si>
  <si>
    <t>ABSB HU10980 W980/8100/W954 SM 28/2</t>
  </si>
  <si>
    <t>ABSB HU10980 W980/8100/W954 SM 22/2</t>
  </si>
  <si>
    <t>ABSB HU10980 W980/8100/W954 SM 22/1</t>
  </si>
  <si>
    <t>ABSB HU10980 W980/8100/W954 SM 22/0,45</t>
  </si>
  <si>
    <t>ABSB HU10980 W980/8100/W954 PE 42/2</t>
  </si>
  <si>
    <t>ABSB HU10980 W980/8100/W954 PE 28/2</t>
  </si>
  <si>
    <t>ABSB HU10980 W980/8100/W954 PE 22/2</t>
  </si>
  <si>
    <t>ABSB HU10980 W980/8100/W954 PE 22/1</t>
  </si>
  <si>
    <t>ABSB HU10980 W980/8100/W954 PE 22/0,45</t>
  </si>
  <si>
    <t>ABSB HU10482 BÍLÁ W1000/8685 LESK 42/1</t>
  </si>
  <si>
    <t>ABSB HU10482 BÍLÁ W1000/8685 LESK 22/1</t>
  </si>
  <si>
    <t>ABSB HU10113  BÍLÁ 101 PR 42/2</t>
  </si>
  <si>
    <t>ABSB HU10113  BÍLÁ 101 PR 28/2</t>
  </si>
  <si>
    <t>ABSB HU10113  BÍLÁ 101 PR 22/2</t>
  </si>
  <si>
    <t>ABSB HU10113  BÍLÁ 101 PR 22/1</t>
  </si>
  <si>
    <t>ABSB HU10113  BÍLÁ 101 PR 22/0,45</t>
  </si>
  <si>
    <t>ABSB HU101027 BÍLÁ 8681 SM 42/2</t>
  </si>
  <si>
    <t>ABSB HU101027 BÍLÁ 8681 SM 22/2</t>
  </si>
  <si>
    <t>ABSB HU101027 BÍLÁ 8681 SM 22/1</t>
  </si>
  <si>
    <t>ABSB HU101027 BÍLÁ 8681 SM 22/0,45</t>
  </si>
  <si>
    <t>ABSB HD299417 RIGOLETTO 8417 42/2</t>
  </si>
  <si>
    <t>ABSB HD299417 RIGOLETTO 8417 22/2</t>
  </si>
  <si>
    <t>ABSB HD299417 RIGOLETTO 8417 22/0,45</t>
  </si>
  <si>
    <t>ABSB HD29929 OCEL BROUŠENÁ AL03 23/2</t>
  </si>
  <si>
    <t>ABSB HD29929 OCEL BROUŠENÁ AL03 22/0,5</t>
  </si>
  <si>
    <t>ABSB HD298971  MAKASSAR 8971 PR 42/2</t>
  </si>
  <si>
    <t>ABSB HD298971  MAKASSAR 8971 PR 22/2</t>
  </si>
  <si>
    <t>ABSB HD298971  MAKASSAR 8971 PR 22/1</t>
  </si>
  <si>
    <t>ABSB HD298971  MAKASSAR 8971 PR 22/0,45</t>
  </si>
  <si>
    <t>ABSB HD29881  ŠEDÁ 881  42/2</t>
  </si>
  <si>
    <t>ABSB HD29881  ŠEDÁ 881  22/2</t>
  </si>
  <si>
    <t>ABSB HD29881  ŠEDÁ 881  22/1</t>
  </si>
  <si>
    <t>ABSB HD29881  ŠEDÁ 881  22/0,45</t>
  </si>
  <si>
    <t>ABSB HD298548  FINEL. TM. 8548  42/2</t>
  </si>
  <si>
    <t>ABSB HD298548  FINEL. TM. 8548  22/2</t>
  </si>
  <si>
    <t>ABSB HD298548  FINEL. TM. 8548  22/0,45</t>
  </si>
  <si>
    <t>ABSB HD298547 FINEL. H3755/8547 42/2</t>
  </si>
  <si>
    <t>ABSB HD298547 FINEL. H3755/8547 22/2</t>
  </si>
  <si>
    <t>ABSB HD298547 FINEL. H3755/8547 22/0,45</t>
  </si>
  <si>
    <t>ABSB HD298545 AGORA SV. 8545 42/2</t>
  </si>
  <si>
    <t>ABSB HD298545 AGORA SV. 8545 22/2</t>
  </si>
  <si>
    <t>ABSB HD298545 AGORA SV. 8545 22/0,45</t>
  </si>
  <si>
    <t>ABSB HD298511  SAKURA BÍL. 8511  42/1</t>
  </si>
  <si>
    <t>ABSB HD298511  SAKURA BÍL. 8511  22/1</t>
  </si>
  <si>
    <t>ABSB HD298510 SAKURA ČERNÁ 8510 42/1</t>
  </si>
  <si>
    <t>ABSB HD298510 SAKURA ČERNÁ 8510 22/1</t>
  </si>
  <si>
    <t>ABSB HD298509  DŘEVO ČER. 8509 N 42/2</t>
  </si>
  <si>
    <t>ABSB HD298509  DŘEVO ČER. 8509 N 22/2</t>
  </si>
  <si>
    <t>ABSB HD298509  DŘEVO ČER. 8509 N 22/0,45</t>
  </si>
  <si>
    <t>ABSB HD298508  DŘEVO BÍL. 8508  42/2</t>
  </si>
  <si>
    <t>ABSB HD298508  DŘEVO BÍL. 8508  22/2</t>
  </si>
  <si>
    <t>ABSB HD298508  DŘEVO BÍL. 8508  22/1</t>
  </si>
  <si>
    <t>ABSB HD298508  DŘEVO BÍL. 8508  22/0,45</t>
  </si>
  <si>
    <t>ABSB HD298425 VELVETTO 8425 GR 42/2</t>
  </si>
  <si>
    <t>ABSB HD298425 VELVETTO 8425 GR 22/2</t>
  </si>
  <si>
    <t>ABSB HD298425 VELVETTO 8425 GR 22/0,45</t>
  </si>
  <si>
    <t>ABSB HD298414  IMENEO TM. 8414  22/1</t>
  </si>
  <si>
    <t>ABSB HD298413  IMENEO SV. 8413  22/1</t>
  </si>
  <si>
    <t>ABSB HD298410  ORFEO SV. 8410  42/1</t>
  </si>
  <si>
    <t>ABSB HD298410  ORFEO SV. 8410  22/1</t>
  </si>
  <si>
    <t>ABSB HD298409  ORFEO TM. 8409  42/1</t>
  </si>
  <si>
    <t>ABSB HD298409  ORFEO TM. 8409  22/1</t>
  </si>
  <si>
    <t>ABSB HD298313  RIGOLETTO TM. 8313  42/1</t>
  </si>
  <si>
    <t>ABSB HD298313  RIGOLETTO TM. 8313  22/1</t>
  </si>
  <si>
    <t>ABSB HD298312 RIGOLETO 8312 42/1</t>
  </si>
  <si>
    <t>ABSB HD298312 RIGOLETO 8312 22/1</t>
  </si>
  <si>
    <t>ABSB HD29782  ALU HLADKÁ   45/2</t>
  </si>
  <si>
    <t>ABSB HD29782  ALU HLADKÁ   22/2</t>
  </si>
  <si>
    <t>ABSB HD29782  ALU HLADKÁ   22/0,5</t>
  </si>
  <si>
    <t>ABSB HD29770 MULTIPLEX   22/2</t>
  </si>
  <si>
    <t>ABSB HD29661 ALU 1/AL01 BROUŠENÁ 45/2</t>
  </si>
  <si>
    <t>ABSB HD29661 ALU 1/AL01 BROUŠENÁ 22/2</t>
  </si>
  <si>
    <t>ABSB HD29661 ALU 1/AL01 BROUŠENÁ 22/0,5</t>
  </si>
  <si>
    <t>ABSB HD295516 ZLATÁ MET. 5516  PE 22/2</t>
  </si>
  <si>
    <t>ABSB HD29509  HLINÍK F509 PE 42/2</t>
  </si>
  <si>
    <t>ABSB HD29509  HLINÍK F509 PE 28/2</t>
  </si>
  <si>
    <t>ABSB HD29509  HLINÍK F509 PE 22/2</t>
  </si>
  <si>
    <t>ABSB HD29509  HLINÍK F509 PE 22/1</t>
  </si>
  <si>
    <t>ABSB HD29509  HLINÍK F509 PE 22/0,45</t>
  </si>
  <si>
    <t>ABSB HD294299 DARK ATELIER 4299 PE 42/1</t>
  </si>
  <si>
    <t>ABSB HD294299 DARK ATELIER 4299 PE 22/1</t>
  </si>
  <si>
    <t>ABSB HD294298 LIGHT ATELIER 4298 PE 42/1</t>
  </si>
  <si>
    <t>ABSB HD294298 LIGHT ATELIER 4298 PE 22/1</t>
  </si>
  <si>
    <t>ABSB HD293140 MEDITER.SV. M3861  42/2</t>
  </si>
  <si>
    <t>ABSB HD293140 MEDITER.SV. M3861  22/2</t>
  </si>
  <si>
    <t>ABSB HD293140 MEDITER.SV. M3861  22/0,45</t>
  </si>
  <si>
    <t>ABSB HD29312 ŠAMPAŇ F6056/8349 42/2</t>
  </si>
  <si>
    <t>ABSB HD29312 ŠAMPAŇ F6056/8349 22/2</t>
  </si>
  <si>
    <t>ABSB HD29312 ŠAMPAŇ F6056/8349 22/0,45</t>
  </si>
  <si>
    <t>ABSB HD293090 H3090/K018 GR 42/2</t>
  </si>
  <si>
    <t>ABSB HD293090 H3090/K018 GR 22/0,45</t>
  </si>
  <si>
    <t>ABSB HD293090 H3090/K018 GR  22/2</t>
  </si>
  <si>
    <t>ABSB HD293081  HACIENDA  H3081  42/2</t>
  </si>
  <si>
    <t>ABSB HD293081  HACIENDA  H3081  22/2</t>
  </si>
  <si>
    <t>ABSB HD293081  HACIENDA  H3081  22/1</t>
  </si>
  <si>
    <t>ABSB HD293081  HACIENDA  H3081  22/0,45</t>
  </si>
  <si>
    <t>ABSB HD293078 HACIENDA H3078 22/0,45</t>
  </si>
  <si>
    <t>ABSB HD293078  HACIENDA H3078 42/2</t>
  </si>
  <si>
    <t>ABSB HD293078  HACIENDA H3078  22/2</t>
  </si>
  <si>
    <t>ABSB HD29300  MOCCA MET. F6051/8348 42/2</t>
  </si>
  <si>
    <t>ABSB HD29300  MOCCA MET. F6051/8348 23/2</t>
  </si>
  <si>
    <t>ABSB HD29300  MOCCA MET F6051/8348  23/1</t>
  </si>
  <si>
    <t>ABSB HD291428 WOODLIN H1428/5503 22/0,45</t>
  </si>
  <si>
    <t>ABSB HD291428  WOODLINE H1428/5503  42/2</t>
  </si>
  <si>
    <t>ABSB HD291428  WOODLINE H1428/5503  22/2</t>
  </si>
  <si>
    <t>ABSB HD291428  WOODLINE H1428/5503  22/1</t>
  </si>
  <si>
    <t>ABSB HD291424 WOODLI H1424/H1284 GR 22/1</t>
  </si>
  <si>
    <t>ABSB HD291424 WOOD H1424/H1284 GR 42/2</t>
  </si>
  <si>
    <t>ABSB HD291424 WOOD H1424/H1284 GR 22/2</t>
  </si>
  <si>
    <t>ABSB HD291424 WOO H1424/H1284 GR 22/0,45</t>
  </si>
  <si>
    <t>ABSB HD290501 TITAN F501/859/851 42/2</t>
  </si>
  <si>
    <t>ABSB HD290501 TITAN F501/859/851 28/2</t>
  </si>
  <si>
    <t>ABSB HD290501 TITAN F501/859/851 22/2</t>
  </si>
  <si>
    <t>ABSB HD290501 TITAN F501/859/851 22/1</t>
  </si>
  <si>
    <t>ABSB HD290501 TITAN F501/859/851 22/0,45</t>
  </si>
  <si>
    <t>ABSB HD29015 Marine Wood K015 GR 42/2</t>
  </si>
  <si>
    <t>ABSB HD29015 Marine Wood K015 GR 22/2</t>
  </si>
  <si>
    <t>ABSB HD29015 Marine Wood K015 GR 22/0,45</t>
  </si>
  <si>
    <t>ABSB HD289995 KOKOS 8995/H3012 42/2</t>
  </si>
  <si>
    <t>ABSB HD289995 KOKOS 8995/H3012 22/2</t>
  </si>
  <si>
    <t>ABSB HD289995 KOKOS 8995/H3012 22/1</t>
  </si>
  <si>
    <t>ABSB HD289995 KOKOS 8995/H3012 22/0,45</t>
  </si>
  <si>
    <t>ABSB HD289614  OŘECH 9614  42/2</t>
  </si>
  <si>
    <t>ABSB HD289614  OŘECH 9614  32/2</t>
  </si>
  <si>
    <t>ABSB HD289614  OŘECH 9614  22/2</t>
  </si>
  <si>
    <t>ABSB HD289614  OŘECH 9614  22/1</t>
  </si>
  <si>
    <t>ABSB HD289614  OŘECH 9614  22/0,45</t>
  </si>
  <si>
    <t>ABSB HD288953  OŘECH 8953  42/2</t>
  </si>
  <si>
    <t>ABSB HD288953  OŘECH 8953  22/2</t>
  </si>
  <si>
    <t>ABSB HD288953  OŘECH 8953  22/0,45</t>
  </si>
  <si>
    <t>ABSB HD288912 OLIVA 8912 42/2</t>
  </si>
  <si>
    <t>ABSB HD288912 OLIVA 8912 22/2</t>
  </si>
  <si>
    <t>ABSB HD288912 OLIVA 8912 22/1</t>
  </si>
  <si>
    <t>ABSB HD288450  OŘECH 6731/1925  42/2</t>
  </si>
  <si>
    <t>ABSB HD288450  OŘECH 6731/1925  22/2</t>
  </si>
  <si>
    <t>ABSB HD288450  OŘECH 6731/1925  22/0,45</t>
  </si>
  <si>
    <t>ABSB HD288448  OŘECH 8448  22/2</t>
  </si>
  <si>
    <t>ABSB HD288448  OŘECH 8448  22/0,45</t>
  </si>
  <si>
    <t>ABSB HD288448  ORECH 8448  42/2</t>
  </si>
  <si>
    <t>ABSB HD287634 OŘECH 6066/5504 PR 22/0,45</t>
  </si>
  <si>
    <t>ABSB HD287634  OŘECH M6066/5504 PR 42/2</t>
  </si>
  <si>
    <t>ABSB HD287634  OŘECH M6066/5504 PR 22/2</t>
  </si>
  <si>
    <t>ABSB HD285530 WILDFIRE 5530 GR 42/2</t>
  </si>
  <si>
    <t>ABSB HD285530 WILDFIRE 5530 GR 22/2</t>
  </si>
  <si>
    <t>ABSB HD285530 WILDFIRE 5530 GR 22/0,45</t>
  </si>
  <si>
    <t>ABSB HD284734  OŘECH H3734  42/2</t>
  </si>
  <si>
    <t>ABSB HD284734  OŘECH H3734  28/2</t>
  </si>
  <si>
    <t>ABSB HD284734  OŘECH H3734  22/2</t>
  </si>
  <si>
    <t>ABSB HD284734  OŘECH H3734  22/1</t>
  </si>
  <si>
    <t>ABSB HD284734  OŘECH H3734  22/0,45</t>
  </si>
  <si>
    <t>ABSB HD283277 AKÁT H1277  42/2</t>
  </si>
  <si>
    <t>ABSB HD283277 AKÁT H1277  28/2</t>
  </si>
  <si>
    <t>ABSB HD283277 AKÁT H1277  22/2</t>
  </si>
  <si>
    <t>ABSB HD283277 AKÁT H1277  22/1</t>
  </si>
  <si>
    <t>ABSB HD283277 AKÁT H1277  22/0,45</t>
  </si>
  <si>
    <t>ABSB HD283080  MAHAGON PE H3080 42/2</t>
  </si>
  <si>
    <t>ABSB HD283080  MAHAGON PE H3080 22/2</t>
  </si>
  <si>
    <t>ABSB HD283080  MAHAGON PE H3080 22/0,45</t>
  </si>
  <si>
    <t>ABSB HD283058  WENGE H3058  42/2</t>
  </si>
  <si>
    <t>ABSB HD283058  WENGE H3058  22/2</t>
  </si>
  <si>
    <t>ABSB HD283058  WENGE H3058  22/0,45</t>
  </si>
  <si>
    <t>ABSB HD283031 OLIVA H3031/8601 42/2</t>
  </si>
  <si>
    <t>ABSB HD283031 OLIVA H3031/8601 22/2</t>
  </si>
  <si>
    <t>ABSB HD283031 OLIVA H3031/8601 22/0,45</t>
  </si>
  <si>
    <t>ABSB HD283025 ZEBRANO 9775/H3025 42/2</t>
  </si>
  <si>
    <t>ABSB HD283025 ZEBRANO 9775/H3025 22/2</t>
  </si>
  <si>
    <t>ABSB HD283025 ZEBRANO 9775/H3025 22/0,45</t>
  </si>
  <si>
    <t>ABSB HD283006  ZEBRANO H3006  42/2</t>
  </si>
  <si>
    <t>ABSB HD283006  ZEBRANO H3006  22/2</t>
  </si>
  <si>
    <t>ABSB HD283006  ZEBRANO H3006  22/1</t>
  </si>
  <si>
    <t>ABSB HD283006  ZEBRANO H3006  22/0,45</t>
  </si>
  <si>
    <t>ABSB HD282229 WENGE 9763 PE 42/2</t>
  </si>
  <si>
    <t>ABSB HD282229 WENGE 9763 PE 22/2</t>
  </si>
  <si>
    <t>ABSB HD282229 WENGE 9763 PE 22/0,45</t>
  </si>
  <si>
    <t>ABSB HD281555 WENGE H1555/854 PE 42/2</t>
  </si>
  <si>
    <t>ABSB HD281555 WENGE H1555/854 PE 22/2</t>
  </si>
  <si>
    <t>ABSB HD281555 WENGE H1555/854 PE 22/1</t>
  </si>
  <si>
    <t>ABSB HD281555 WENGE H1555/854 PE 22/0,45</t>
  </si>
  <si>
    <t>ABSB HD280729 OŘECH 729 PE  42/2</t>
  </si>
  <si>
    <t>ABSB HD280729 OŘECH 729 PE  28/2</t>
  </si>
  <si>
    <t>ABSB HD280729 OŘECH 729 PE  22/2</t>
  </si>
  <si>
    <t>ABSB HD280729 OŘECH 729 PE  22/1</t>
  </si>
  <si>
    <t>ABSB HD280729 OŘECH 729 PE  22/0,45</t>
  </si>
  <si>
    <t>ABSB HD280544 OŘECH PE H1709 PE 42/2</t>
  </si>
  <si>
    <t>ABSB HD280544 OŘECH PE H1709 PE 23/2</t>
  </si>
  <si>
    <t>ABSB HD280544 OŘECH PE H1709 PE 23/1</t>
  </si>
  <si>
    <t>ABSB HD280544 OŘECH PE H1709 PE 22/0,45</t>
  </si>
  <si>
    <t>ABSB HD28009 OŘECH TMAVÝ K009 42/2</t>
  </si>
  <si>
    <t>ABSB HD28009 OŘECH TMAVÝ K009 22/2</t>
  </si>
  <si>
    <t>ABSB HD28009 OŘECH TMAVÝ K009 22/0,45</t>
  </si>
  <si>
    <t>ABSB HD28008 OŘECH SVĚTLÝ K008 42/2</t>
  </si>
  <si>
    <t>ABSB HD28008 OŘECH SVĚTLÝ K008 22/2</t>
  </si>
  <si>
    <t>ABSB HD28008 OŘECH SVĚTLÝ K008 22/0,45</t>
  </si>
  <si>
    <t>ABSB HD277947 7937/H056 GR 42/2</t>
  </si>
  <si>
    <t>ABSB HD277947 7937/H056 GR 23/2</t>
  </si>
  <si>
    <t>ABSB HD277947 7937/H056 GR 22/0,45</t>
  </si>
  <si>
    <t>ABSB HD271795  JABLOŇ 1795  42/2</t>
  </si>
  <si>
    <t>ABSB HD271795  JABLOŇ 1795  22/2</t>
  </si>
  <si>
    <t>ABSB HD271795  JABLOŇ 1795  22/0,45</t>
  </si>
  <si>
    <t>ABSB HD269285  JASAN 9285/H1232  42/2</t>
  </si>
  <si>
    <t>ABSB HD269285  JASAN 9285/H1232  22/2</t>
  </si>
  <si>
    <t>ABSB HD269285  JASAN 9285/H1232  22/0,45</t>
  </si>
  <si>
    <t>ABSB HD268203 PLATAN SV. 8203 GR 42/2</t>
  </si>
  <si>
    <t>ABSB HD268203 PLATAN SV. 8203 GR 22/2</t>
  </si>
  <si>
    <t>ABSB HD268203 PLATAN SV. 8203 GR 22/0,45</t>
  </si>
  <si>
    <t>ABSB HD268195 PLATAN 8195 GR 42/2</t>
  </si>
  <si>
    <t>ABSB HD268195 PLATAN 8195 GR 22/2</t>
  </si>
  <si>
    <t>ABSB HD268195 PLATAN 8195 GR 22/0,45</t>
  </si>
  <si>
    <t>ABSB HD268069 PLATAN TM. 8069 GR 42/2</t>
  </si>
  <si>
    <t>ABSB HD268069 PLATAN TM. 8069 GR 22/2</t>
  </si>
  <si>
    <t>ABSB HD268069 PLATAN TM. 8069 GR 22/0,45</t>
  </si>
  <si>
    <t>ABSB HD263306  JAVOR 9420/H1733 PE 42/2</t>
  </si>
  <si>
    <t>ABSB HD263306  JAVOR 9420/H1733 PE 28/2</t>
  </si>
  <si>
    <t>ABSB HD263306  JAVOR 9420/H1733 PE 22/1</t>
  </si>
  <si>
    <t>ABSB HD263306  JAVOR 9420/H1733  PE 22/2</t>
  </si>
  <si>
    <t>ABSB HD263306  JAVOR 9420/H1733  22/0,45</t>
  </si>
  <si>
    <t>ABSB HD262578 JASAN TAOMINA 8503 PE 42/2</t>
  </si>
  <si>
    <t>ABSB HD262578 JASAN TAOMINA 8503 PE 23/2</t>
  </si>
  <si>
    <t>ABSB HD262578 JASAN TAO 8503 PE 22/0,45</t>
  </si>
  <si>
    <t>ABSB HD262577  DUB MESSINA M3892  42/2</t>
  </si>
  <si>
    <t>ABSB HD262577  DUB MESSINA M3892  23/2</t>
  </si>
  <si>
    <t>ABSB HD261738  JAVOR 1738/H1887  42/2</t>
  </si>
  <si>
    <t>ABSB HD261738  JAVOR 1738/H1887  28/2</t>
  </si>
  <si>
    <t>ABSB HD261738  JAVOR 1738/H1887  22/2</t>
  </si>
  <si>
    <t>ABSB HD261738  JAVOR 1738/H1887  22/1</t>
  </si>
  <si>
    <t>ABSB HD261738  JAVOR 1738/H1887  22/0,45</t>
  </si>
  <si>
    <t>ABSB HD261521  JAVOR H1521  42/2</t>
  </si>
  <si>
    <t>ABSB HD261521  JAVOR H1521  22/2</t>
  </si>
  <si>
    <t>ABSB HD261521  JAVOR H1521  22/0,45</t>
  </si>
  <si>
    <t>ABSB HD261298 JASAN NANCY H1298 GR. 42/2</t>
  </si>
  <si>
    <t>ABSB HD261298 JASAN NANCY H1298 GR. 22/2</t>
  </si>
  <si>
    <t>ABSB HD261298 JASAN NAN H1298 GR 22/0,45</t>
  </si>
  <si>
    <t>ABSB HD255500 5500 JILM NATUR PE 42/2</t>
  </si>
  <si>
    <t>ABSB HD255500 5500 JILM NATUR PE 22/2</t>
  </si>
  <si>
    <t>ABSB HD255500 5500 JILM NATUR PE 22/0,45</t>
  </si>
  <si>
    <t>ABSB HD255112 JILM K020 PE 42/2</t>
  </si>
  <si>
    <t>ABSB HD255112 JILM K020 PE 22/2</t>
  </si>
  <si>
    <t>ABSB HD255112 JILM K020 PE 22/0,45</t>
  </si>
  <si>
    <t>ABSB HD254082 LIMBA SVĚTLÁ 8539  42/2</t>
  </si>
  <si>
    <t>ABSB HD254082 LIMBA SVĚTLÁ 8539  22/2</t>
  </si>
  <si>
    <t>ABSB HD254082 LIMBA SVĚTLÁ 8539  22/0,45</t>
  </si>
  <si>
    <t>ABSB HD254032 BOROVICE KRÉM K011 42/2</t>
  </si>
  <si>
    <t>ABSB HD254032 BOROVICE KRÉM K011 22/2</t>
  </si>
  <si>
    <t>ABSB HD254032 BOROVICE KRÉM K011 22/0,45</t>
  </si>
  <si>
    <t>ABSB HD250396  SMRK 396  42/2</t>
  </si>
  <si>
    <t>ABSB HD250396  SMRK 396  22/2</t>
  </si>
  <si>
    <t>ABSB HD250396  SMRK 396  22/0,45</t>
  </si>
  <si>
    <t>ABSB HD25010 BOROVICE BÍLÁ K010 42/2</t>
  </si>
  <si>
    <t>ABSB HD25010 BOROVICE BÍLÁ K010 22/2</t>
  </si>
  <si>
    <t>ABSB HD25010 BOROVICE BÍLÁ K010 22/0,45</t>
  </si>
  <si>
    <t>ABSB HD248431 DUB H3382/8431 PR 22/0,45</t>
  </si>
  <si>
    <t>ABSB HD248431  DUB H3382/8431 PR 42/2</t>
  </si>
  <si>
    <t>ABSB HD248431  DUB H3382/8431 PR 22/2</t>
  </si>
  <si>
    <t>ABSB HD248431  DUB H3382/8431 PR 22/1</t>
  </si>
  <si>
    <t>ABSB HD248304 DUB IMABARI 5529 PR 42/2</t>
  </si>
  <si>
    <t>ABSB HD248304 DUB IMABARI 5529 PR 22/2</t>
  </si>
  <si>
    <t>ABSB HD248304 DUB IMABAR 5529 PR 22/0,45</t>
  </si>
  <si>
    <t>ABSB HD246540 MEDITERANA M4451  42/2</t>
  </si>
  <si>
    <t>ABSB HD246540 MEDITERANA M4451  22/2</t>
  </si>
  <si>
    <t>ABSB HD246540 MEDITERANA M4451  22/0,45</t>
  </si>
  <si>
    <t>ABSB HD245527 DUB KAMENNÝ 5527 GR 42/2</t>
  </si>
  <si>
    <t>ABSB HD245527 DUB KAMENNÝ 5527 GR 22/2</t>
  </si>
  <si>
    <t>ABSB HD245527 DUB KAMEN 5527 GR 22/0,45</t>
  </si>
  <si>
    <t>ABSB HD245502 DUB VANILLA 5502 GR 42/2</t>
  </si>
  <si>
    <t>ABSB HD245502 DUB VANILA 5502 GR 22/2</t>
  </si>
  <si>
    <t>ABSB HD245502 DUB VANILA 5502 GR 22/0,45</t>
  </si>
  <si>
    <t>ABSB HD245501 DUB SLAV.5501 GR. 42/2</t>
  </si>
  <si>
    <t>ABSB HD245501 DUB SLAV.5501 GR. 22/2</t>
  </si>
  <si>
    <t>ABSB HD245501 DUB SLAV.5501 GR. 22/0,45</t>
  </si>
  <si>
    <t>ABSB HD24510 DUB 9727/8622  22/0,45</t>
  </si>
  <si>
    <t>ABSB HD24510  DUB 9727/8622 42/2</t>
  </si>
  <si>
    <t>ABSB HD24510  DUB 9727/8622 22/1</t>
  </si>
  <si>
    <t>ABSB HD24510  DUB 9727/8622  22/2</t>
  </si>
  <si>
    <t>ABSB HD244303 H3303/H3331/3916/1372 42/2</t>
  </si>
  <si>
    <t>ABSB HD244303 H3303/H3331/3916/1372 22/2</t>
  </si>
  <si>
    <t>ABSB HD244303 H3303/H3331/3916 28/2</t>
  </si>
  <si>
    <t>ABSB HD244303 H3303/H3331/3916 22/0,45</t>
  </si>
  <si>
    <t>ABSB HD24327  DUB 757/H3389/9103 22/0,45</t>
  </si>
  <si>
    <t>ABSB HD24327  DUB 757/H3389/9103  42/2</t>
  </si>
  <si>
    <t>ABSB HD24327  DUB 757/H3389/9103  22/2</t>
  </si>
  <si>
    <t>ABSB HD24327  DUB 757/H3389/9103  22/1</t>
  </si>
  <si>
    <t>ABSB HD243167 DUB RIJEKA 3167 GR 42/2</t>
  </si>
  <si>
    <t>ABSB HD243167 DUB RIJEKA 3167 GR 22/2</t>
  </si>
  <si>
    <t>ABSB HD243167 DUB RIJEKA 3167 GR 22/0,45</t>
  </si>
  <si>
    <t>ABSB HD241394 DUB CREM H1394/H1348  42/2</t>
  </si>
  <si>
    <t>ABSB HD241394 DUB CREM H1394/H1348  22/2</t>
  </si>
  <si>
    <t>ABSB HD241394 DUB CREM H1394/H1348  22/1</t>
  </si>
  <si>
    <t>ABSB HD241394 DUB  H1394/H1348 22/0,45</t>
  </si>
  <si>
    <t>ABSB HD241334  DUB H1334 PE 42/2</t>
  </si>
  <si>
    <t>ABSB HD241334  DUB H1334 PE 28/2</t>
  </si>
  <si>
    <t>ABSB HD241334  DUB H1334 PE 22/1</t>
  </si>
  <si>
    <t>ABSB HD241334  DUB H1334 PE 22/0,45</t>
  </si>
  <si>
    <t>ABSB HD241334  DUB H1334 PE  22/2</t>
  </si>
  <si>
    <t>ABSB HD241267 JASAN  H1267  42/2</t>
  </si>
  <si>
    <t>ABSB HD241267  JASAN H1267  22/2</t>
  </si>
  <si>
    <t>ABSB HD241267  JASAN H1267  22/0,45</t>
  </si>
  <si>
    <t>ABSB HD241151 DUB HNĚDÝ H1151 42/2</t>
  </si>
  <si>
    <t>ABSB HD241151 DUB HNĚDÝ H1151 22/2</t>
  </si>
  <si>
    <t>ABSB HD241151 DUB HNĚDÝ H1151 22/1</t>
  </si>
  <si>
    <t>ABSB HD241151 DUB HNĚDÝ H1151 22/0,45</t>
  </si>
  <si>
    <t>ABSB HD241146 H1146/K017/K022 GR 42/2</t>
  </si>
  <si>
    <t>ABSB HD241146 H1146/K017/K022 GR 22/2</t>
  </si>
  <si>
    <t>ABSB HD241146 H1146/K017/K022 GR 22/1</t>
  </si>
  <si>
    <t>ABSB HD241146 H1146/K017/K022 GR 22/0,45</t>
  </si>
  <si>
    <t>ABSB HD241145 DUB H1145/8197 42/2</t>
  </si>
  <si>
    <t>ABSB HD241145 DUB H1145/8197 22/2</t>
  </si>
  <si>
    <t>ABSB HD241145 DUB H1145/8197 22/1</t>
  </si>
  <si>
    <t>ABSB HD241145 DUB H1145/8197 22/0,45</t>
  </si>
  <si>
    <t>ABSB HD24007 DUB COFFEE K007 42/2</t>
  </si>
  <si>
    <t>ABSB HD24007 DUB COFFEE K007 22/2</t>
  </si>
  <si>
    <t>ABSB HD24007 DUB COFFEE K007 22/0,45</t>
  </si>
  <si>
    <t>ABSB HD24004 DUB TABÁK K004 42/2</t>
  </si>
  <si>
    <t>ABSB HD24004 DUB TABÁK K004 22/2</t>
  </si>
  <si>
    <t>ABSB HD24004 DUB TABÁK K004 22/0,45</t>
  </si>
  <si>
    <t>ABSB HD24003 DUB ZLATÝ K003 42/2</t>
  </si>
  <si>
    <t>ABSB HD24003 DUB ZLATÝ K003 22/2</t>
  </si>
  <si>
    <t>ABSB HD24003 DUB ZLATÝ K003 22/0,45</t>
  </si>
  <si>
    <t>ABSB HD24002 DUB ŠEDÝ K002 42/2</t>
  </si>
  <si>
    <t>ABSB HD24002 DUB ŠEDÝ K002 22/2</t>
  </si>
  <si>
    <t>ABSB HD24002 DUB ŠEDÝ K002 22/0,45</t>
  </si>
  <si>
    <t>ABSB HD24001 DUB BÍLÝ K001 42/2</t>
  </si>
  <si>
    <t>ABSB HD24001 DUB BÍLÝ K001 22/2</t>
  </si>
  <si>
    <t>ABSB HD24001 DUB BÍLÝ K001 22/0,45</t>
  </si>
  <si>
    <t>ABSB HD240006 DUB JANTAR K006 42/2</t>
  </si>
  <si>
    <t>ABSB HD240006 DUB JANTAR K006 22/2</t>
  </si>
  <si>
    <t>ABSB HD240006 DUB JANTAR K006 22/0,45</t>
  </si>
  <si>
    <t>ABSB HD239411  OLŠE 9411  42/2</t>
  </si>
  <si>
    <t>ABSB HD239411  OLŠE 9411  28/2</t>
  </si>
  <si>
    <t>ABSB HD239411  OLŠE 9411  22/2</t>
  </si>
  <si>
    <t>ABSB HD239411  OLŠE 9411  22/0,45</t>
  </si>
  <si>
    <t>ABSB HD231502  OLŠE 637/H1502  42/2</t>
  </si>
  <si>
    <t>ABSB HD231502  OLŠE 637/H1502  28/2</t>
  </si>
  <si>
    <t>ABSB HD231502  OLŠE 637/H1502  22/2</t>
  </si>
  <si>
    <t>ABSB HD231502  OLŠE 637/H1502  22/1</t>
  </si>
  <si>
    <t>ABSB HD231502  OLŠE 637/H1502  22/0,45</t>
  </si>
  <si>
    <t>ABSB HD230685  OLŠE 685 PE 22/0,45</t>
  </si>
  <si>
    <t>ABSB HD230685  OLŠE 685 PE  42/2</t>
  </si>
  <si>
    <t>ABSB HD230685  OLŠE 685 PE  28/2</t>
  </si>
  <si>
    <t>ABSB HD230685  OLŠE 685 PE  22/2</t>
  </si>
  <si>
    <t>ABSB HD230685  OLŠE 685 PE  22/1</t>
  </si>
  <si>
    <t>ABSB HD22855  KALV. 1792  42/2</t>
  </si>
  <si>
    <t>ABSB HD22855  KALV. 1792  28/2</t>
  </si>
  <si>
    <t>ABSB HD22855  KALV. 1792  22/2</t>
  </si>
  <si>
    <t>ABSB HD22855  KALV. 1792  22/1</t>
  </si>
  <si>
    <t>ABSB HD22855  KALV. 1792  22/0,45</t>
  </si>
  <si>
    <t>ABSB HD227967 TŘEŠEŇ H1215 PR 42/2</t>
  </si>
  <si>
    <t>ABSB HD227967 TŘEŠEŇ H1215 PR 22/2</t>
  </si>
  <si>
    <t>ABSB HD227967 TŘEŠEŇ H1215 PR 22/0,45</t>
  </si>
  <si>
    <t>ABSB HD227935  ŠVESTKA 7935 PE  28/2</t>
  </si>
  <si>
    <t>ABSB HD227935  ŠVESTKA 7935  42/2</t>
  </si>
  <si>
    <t>ABSB HD227935  ŠVESTKA 7935  22/2</t>
  </si>
  <si>
    <t>ABSB HD227935  ŠVESTKA 7935  22/1</t>
  </si>
  <si>
    <t>ABSB HD227935  ŠVESTKA 7935  22/0,45</t>
  </si>
  <si>
    <t>ABSB HD225129 ŠVESTKA H3129/H3114 42/2</t>
  </si>
  <si>
    <t>ABSB HD225129 ŠVESTKA H3129/H3114 22/2</t>
  </si>
  <si>
    <t>ABSB HD225129 ŠVESTK H3129/H3114 22/0,45</t>
  </si>
  <si>
    <t>ABSB HD22435  TŘEŠEŇ 9755/M6048 42/2</t>
  </si>
  <si>
    <t>ABSB HD22435  TŘEŠEŇ 9755/M6048 22/2</t>
  </si>
  <si>
    <t>ABSB HD22435  TŘEŠEŇ 9755/M6048 22/0,45</t>
  </si>
  <si>
    <t>ABSB HD223615  TŘEŠEŇ H1615  42/2</t>
  </si>
  <si>
    <t>ABSB HD223615  TŘEŠEŇ H1615  28/2</t>
  </si>
  <si>
    <t>ABSB HD223615  TŘEŠEŇ H1615  22/2</t>
  </si>
  <si>
    <t>ABSB HD223615  TŘEŠEŇ H1615  22/0,45</t>
  </si>
  <si>
    <t>ABSB HD222951 CALVADOS H1951 42/2</t>
  </si>
  <si>
    <t>ABSB HD222951 CALVADOS H1951 28/2</t>
  </si>
  <si>
    <t>ABSB HD222951 CALVADOS H1951 22/2</t>
  </si>
  <si>
    <t>ABSB HD222951 CALVADOS H1951 22/0,45</t>
  </si>
  <si>
    <t>ABSB HD221950  KALV. H1950/1354  42/2</t>
  </si>
  <si>
    <t>ABSB HD221950  KALV. H1950/1354  28/2</t>
  </si>
  <si>
    <t>ABSB HD221950  KALV. H1950/1354  22/1</t>
  </si>
  <si>
    <t>ABSB HD221764  HRUŠEŇ 1764  42/2</t>
  </si>
  <si>
    <t>ABSB HD221764  HRUŠEŇ 1764  28/2</t>
  </si>
  <si>
    <t>ABSB HD221764  HRUŠEŇ 1764  22/2</t>
  </si>
  <si>
    <t>ABSB HD221764  HRUŠEŇ 1764  22/1</t>
  </si>
  <si>
    <t>ABSB HD221764  HRUŠEŇ 1764  22/0,45</t>
  </si>
  <si>
    <t>ABSB HD221705 TŘ H1705/H1706/340 42/2</t>
  </si>
  <si>
    <t>ABSB HD221705 TŘ H1705/H1706/340 22/0,45</t>
  </si>
  <si>
    <t>ABSB HD221705 TŘ H1705/H1706/340  22/2</t>
  </si>
  <si>
    <t>ABSB HD220344 TŘEŠEŇ 344 42/2</t>
  </si>
  <si>
    <t>ABSB HD220344 TŘEŠEŇ 344 28/2</t>
  </si>
  <si>
    <t>ABSB HD220344 TŘEŠEŇ 344 22/2</t>
  </si>
  <si>
    <t>ABSB HD220344 TŘEŠEŇ 344 22/0,45</t>
  </si>
  <si>
    <t>ABSB HD217707  BUK JÁDROVÝ 8888  42/2</t>
  </si>
  <si>
    <t>ABSB HD217707  BUK JÁDROVÝ 8888  22/2</t>
  </si>
  <si>
    <t>ABSB HD217707  BUK JÁDROVÝ 8888  22/0,45</t>
  </si>
  <si>
    <t>ABSB HD21344  BUK 1796  42/2</t>
  </si>
  <si>
    <t>ABSB HD21344  BUK 1796  28/2</t>
  </si>
  <si>
    <t>ABSB HD21344  BUK 1796  22/2</t>
  </si>
  <si>
    <t>ABSB HD21344  BUK 1796  22/1</t>
  </si>
  <si>
    <t>ABSB HD21344  BUK 1796  22/0,45</t>
  </si>
  <si>
    <t>ABSB HD213399  BUK H1511/399 N 42/2</t>
  </si>
  <si>
    <t>ABSB HD213399  BUK H1511/399 N 22/2</t>
  </si>
  <si>
    <t>ABSB HD213399  BUK H1511/399 N 22/1</t>
  </si>
  <si>
    <t>ABSB HD213399  BUK H1511/399 N 22/0,45</t>
  </si>
  <si>
    <t>ABSB HD211599  BUK ČOKO H1599  42/2</t>
  </si>
  <si>
    <t>ABSB HD211599  BUK ČOKO H1599  22/2</t>
  </si>
  <si>
    <t>ABSB HD211599  BUK ČOKO H1599  22/1</t>
  </si>
  <si>
    <t>ABSB HD211599  BUK ČOKO H1599  22/0,45</t>
  </si>
  <si>
    <t>ABSB HD211586  BUK H1586  42/2</t>
  </si>
  <si>
    <t>ABSB HD211586  BUK H1586  28/2</t>
  </si>
  <si>
    <t>ABSB HD211586  BUK H1586  22/2</t>
  </si>
  <si>
    <t>ABSB HD211586  BUK H1586  22/0,45</t>
  </si>
  <si>
    <t>ABSB HD211518  BUK H1518/1783  42/2</t>
  </si>
  <si>
    <t>ABSB HD211518  BUK H1518/1783  22/2</t>
  </si>
  <si>
    <t>ABSB HD211518  BUK H1518/1783  22/0,45</t>
  </si>
  <si>
    <t>ABSB HD211513  BUK H1513/H1582  42/2</t>
  </si>
  <si>
    <t>ABSB HD211513  BUK H1513/H1582  28/2</t>
  </si>
  <si>
    <t>ABSB HD211513  BUK H1513/H1582  22/2</t>
  </si>
  <si>
    <t>ABSB HD211513  BUK H1513/H1582  22/1</t>
  </si>
  <si>
    <t>ABSB HD211513  BUK H1513/H1582  22/0,45</t>
  </si>
  <si>
    <t>ABSB HD211032  BUK H1032/876  42/2</t>
  </si>
  <si>
    <t>ABSB HD211032  BUK H1032/876  28/2</t>
  </si>
  <si>
    <t>ABSB HD211032  BUK H1032/876  22/2</t>
  </si>
  <si>
    <t>ABSB HD211032  BUK H1032/876  22/1</t>
  </si>
  <si>
    <t>ABSB HD211032  BUK H1032/876  22/0,45</t>
  </si>
  <si>
    <t>ABSB HD21045  BUK 045/9247  42/2</t>
  </si>
  <si>
    <t>ABSB HD21045  BUK 045/9247  22/2</t>
  </si>
  <si>
    <t>ABSB HD21045  BUK 045/9247  22/1</t>
  </si>
  <si>
    <t>ABSB HD21045  BUK 045/9247  22/0,45</t>
  </si>
  <si>
    <t>ABSB HD210381 BUK 381 GR 42/2</t>
  </si>
  <si>
    <t>ABSB HD210381 BUK 381 GR 28/2</t>
  </si>
  <si>
    <t>ABSB HD210381 BUK 381 GR 22/2</t>
  </si>
  <si>
    <t>ABSB HD210381 BUK 381 GR 22/1</t>
  </si>
  <si>
    <t>ABSB HD210381 BUK 381 GR 22/0,45</t>
  </si>
  <si>
    <t>ABSB HD21014 BUK LANÝŽ K014 42/2</t>
  </si>
  <si>
    <t>ABSB HD21014 BUK LANÝŽ K014 22/2</t>
  </si>
  <si>
    <t>ABSB HD21014 BUK LANÝŽ K014 22/0,45</t>
  </si>
  <si>
    <t>ABSB HD21013 BUK PÍSKOVÝ K013 42/2</t>
  </si>
  <si>
    <t>ABSB HD21013 BUK PÍSKOVÝ K013 22/2</t>
  </si>
  <si>
    <t>ABSB HD21013 BUK PÍSKOVÝ K013 22/0,45</t>
  </si>
  <si>
    <t>ABSB H2415 ST10 43/1,5</t>
  </si>
  <si>
    <t>ABSB H148 ST10 43/1,5</t>
  </si>
  <si>
    <t>ABSB H111 ST12 43/1,5</t>
  </si>
  <si>
    <t>ABSB F641 ST16 43/1,5</t>
  </si>
  <si>
    <t>ABSB F547 ST9 43/1,5</t>
  </si>
  <si>
    <t>ABSB F312 ST87 43/1,5</t>
  </si>
  <si>
    <t>ABSB F303 ST87 43/1,5</t>
  </si>
  <si>
    <t>ABSB F256 ST87 43/1,5</t>
  </si>
  <si>
    <t>ABSB F236 ST15 42/2</t>
  </si>
  <si>
    <t>ABSB F222 ST87  43/1,5</t>
  </si>
  <si>
    <t>ABSB F221 ST87  43/1,5</t>
  </si>
  <si>
    <t>ABSB F141 ST15 43/1,5</t>
  </si>
  <si>
    <t>ABSB F093 ST15 43/1,5</t>
  </si>
  <si>
    <t>ABSB F092 ST15 43/1,5</t>
  </si>
  <si>
    <t>ABSB F081 ST82 43/1,5</t>
  </si>
  <si>
    <t>ABSB F080 ST82 43/1,5</t>
  </si>
  <si>
    <t>ABSB F076 ST9 43/1,5</t>
  </si>
  <si>
    <t>ABSB F074 ST9 43/1,5</t>
  </si>
  <si>
    <t>ABSB F061 ST89 43/1,5</t>
  </si>
  <si>
    <t>ABSB F029 ST89 43/1,5</t>
  </si>
  <si>
    <t>ABSB F028 ST89 43/1,5</t>
  </si>
  <si>
    <t>ABSB ALU/SKLO ČERNÁ  1521E 23/1,3</t>
  </si>
  <si>
    <t>ABSB ALU/SKLO 1639E TM. ČERVENÁ   23/1,3</t>
  </si>
  <si>
    <t>ABSB ALU/SKLO 1638E SV. ČERVENÁ   23/1,3</t>
  </si>
  <si>
    <t>ABSB ALU/SKLO 1636E BÍLÁ KRÉMOVÁ 23/1,3</t>
  </si>
  <si>
    <t>ABSB ALU/SKLO 1522E Bílá  23/1,3</t>
  </si>
  <si>
    <t>ABSB 8830 FINE LINE REHAU 3D  23/2</t>
  </si>
  <si>
    <t>ABSB 741E REHAU ČERNÁ 3D 23/2</t>
  </si>
  <si>
    <t>ABSB 264V/13 H1699/1625 TŘEŠ ST15 42/2</t>
  </si>
  <si>
    <t>ABSB 264V/13 H1699/1625 TŘEŠ ST15 23/2</t>
  </si>
  <si>
    <t>ABSB 264V/13 H1699/1625 TŘEŠ ST15 23/0,8</t>
  </si>
  <si>
    <t>ABSB 264V/13 H1699/1625 TŘEŠ ST15 22/0,4</t>
  </si>
  <si>
    <t>ABSB 1392E BIANCO  3D   45/2</t>
  </si>
  <si>
    <t>ABSB 1392E BIANCO  3D   23/2</t>
  </si>
  <si>
    <t>ABSB 1389E  SVĚTLE ZELENÁ 3D 45/2</t>
  </si>
  <si>
    <t>ABSB 1389E  SVĚTLE ZELENÁ 3D  23/2</t>
  </si>
  <si>
    <t>ABSB 1315E  Modrá 3D  23/2</t>
  </si>
  <si>
    <t>ABSB 1312E  ZELENÁ 3D  23/2</t>
  </si>
  <si>
    <t>ABSB 1110MA PŘELAKOVATELNÁ 23/0,8</t>
  </si>
  <si>
    <t>HDF</t>
  </si>
  <si>
    <t>DTDD-BUK COMMER  AB  2800/2070/29</t>
  </si>
  <si>
    <t>29</t>
  </si>
  <si>
    <t>DTDD-BOROVICE CLAS AB DEC 2800/2070/19</t>
  </si>
  <si>
    <t>DTDD-BUK COMMER AB  2800/2070/9</t>
  </si>
  <si>
    <t>9</t>
  </si>
  <si>
    <t>DTDD-BŘÍZA CLASIC  AB  DEC 2800/2070/19</t>
  </si>
  <si>
    <t>DTDD-BUK COMMER  AB  (DEC) 2800/2070/19</t>
  </si>
  <si>
    <t>DTDD-DUB COMMERCIAL  AB  2800/2070/9</t>
  </si>
  <si>
    <t>DTDD-DUB COMMERCIAL AB 2800/2070/19</t>
  </si>
  <si>
    <t>DTDD-DUB COMMERCIAL  AB  2800/2070/29</t>
  </si>
  <si>
    <t>DTDD-JASAN SV. COMMER AB D 2800/2070/19</t>
  </si>
  <si>
    <t>DTDD-JAVOR AM. COMMER AB D 2800/2070/19</t>
  </si>
  <si>
    <t>DTDD-JAVOR EV. COMMER AB D 2800/2070/19</t>
  </si>
  <si>
    <t>DTDD-MAHAGON  COM AB DEC 2800/2070/19</t>
  </si>
  <si>
    <t>DTDD-OŘECH AM. COM  AB DEC 2800/2070/19</t>
  </si>
  <si>
    <t>DTDD-TŘEŠEŇ AM. COM AB DEC 2800/2070/19</t>
  </si>
  <si>
    <t>DTDD-WENGE QUARTER AB   D 2800/2070/19</t>
  </si>
  <si>
    <t>MDFD Dub Baltimore B1 AB 2500/1240/19,5</t>
  </si>
  <si>
    <t>19,5</t>
  </si>
  <si>
    <t>2500/1240</t>
  </si>
  <si>
    <t>MDFD Dub Harlem B1 AB 2500/1240/19,5</t>
  </si>
  <si>
    <t>DTDD Dub Adagio Typ B2  AB 2500/1240/21</t>
  </si>
  <si>
    <t>21</t>
  </si>
  <si>
    <t>DTDD Dub Allegro Typ B1 AB 2500/1240/19</t>
  </si>
  <si>
    <t>DTDD Dub Vivace Typ S3 AB 2500/1240/21</t>
  </si>
  <si>
    <t>MDFD Dub Hoboken tyB1 AB 2500/1240/19,5</t>
  </si>
  <si>
    <t>DTDD DUB  AB fládr 2520/1810/19</t>
  </si>
  <si>
    <t>2520/1810</t>
  </si>
  <si>
    <t>DTDD DUB  AB radiál 2520/1810/19</t>
  </si>
  <si>
    <t>dýhované materiály</t>
  </si>
  <si>
    <t>MDFD- BOROVICE  CLAS AB DEC 2440/1220/4</t>
  </si>
  <si>
    <t>4</t>
  </si>
  <si>
    <t>MDFD- BUK COMERCIAL AB 2440/1220/4</t>
  </si>
  <si>
    <t>MDFD- DUB COMMERCIAL AB 2440/1220/4</t>
  </si>
  <si>
    <t>MDFD- JASAN COMERCIAL AB 2440/1220/4</t>
  </si>
  <si>
    <t>MDFD- OŘECH AM.COMERCIAL AB 2440/1220/4</t>
  </si>
  <si>
    <t>HRDB WENGE VRSTVENÁ 42/2</t>
  </si>
  <si>
    <t>HRDB WENGE vrstvená 24/2</t>
  </si>
  <si>
    <t>HRDB WENGE s flísem 43/0,6</t>
  </si>
  <si>
    <t>HRDB WENGE s flísem 23/0,6</t>
  </si>
  <si>
    <t>HRDB TŘEŠEŇ AMERICKÁ VRSTVENÁ 42/2</t>
  </si>
  <si>
    <t>HRDB TŘEŠEŇ AMERICKÁ VRSTVENÁ 24/2</t>
  </si>
  <si>
    <t>HRDB TŘEŠEŇ AMERICKÁ s flísem 43/0,6</t>
  </si>
  <si>
    <t>HRDB TŘEŠEŇ AMERICKÁ s flísem 23/0,6</t>
  </si>
  <si>
    <t>HRDB OŘECH AMERICKÝ VRSTVENÝ 42/2</t>
  </si>
  <si>
    <t>HRDB OŘECH AMERICKÝ VRSTVENÁ 24/2</t>
  </si>
  <si>
    <t>HRDB OŘECH AMERICKÝ s flísem 23/0,6</t>
  </si>
  <si>
    <t>HRDB OLŠE vrstvená 42/2</t>
  </si>
  <si>
    <t>HRDB OLŠE vrstvená 24/2</t>
  </si>
  <si>
    <t>HRDB OLŠE s flísem 43/0,6</t>
  </si>
  <si>
    <t>HRDB OLŠE s flísem 23/0,6</t>
  </si>
  <si>
    <t>HRDB MAHAGON vrstvená 24/2</t>
  </si>
  <si>
    <t>HRDB JAVOR EVROPSKÝ vrstvená 42/2</t>
  </si>
  <si>
    <t>HRDB JAVOR EVROPSKÝ vrstvená 24/2</t>
  </si>
  <si>
    <t>HRDB JAVOR EVROPSKÝ s flísem 23/0,6</t>
  </si>
  <si>
    <t>HRDB JAVOR AMERICKÝ vrstvená 42/2</t>
  </si>
  <si>
    <t>HRDB JAVOR AMERICKÝ vrstvená 24/2</t>
  </si>
  <si>
    <t>HRDB JAVOR AMERICKÝ s flísem 23/0,6</t>
  </si>
  <si>
    <t>HRDB JASAN VRSTVENÁ 42/2</t>
  </si>
  <si>
    <t>HRDB JASAN vrstvená 24/2</t>
  </si>
  <si>
    <t>HRDB JASAN s flísem 43/0,6</t>
  </si>
  <si>
    <t>HRDB JASAN s flísem 23/0,6</t>
  </si>
  <si>
    <t>HRDB Dub Harlem broušená typ B1, B2 46/1</t>
  </si>
  <si>
    <t>HRDB Dub Harlem broušená typ B1, B2 26/1</t>
  </si>
  <si>
    <t>HRDB DUB EVROPSKÝ vrstvená 42/2</t>
  </si>
  <si>
    <t>HRDB DUB EVROPSKÝ vrstvená 34/2</t>
  </si>
  <si>
    <t>HRDB DUB EVROPSKÝ vrstvená 24/2</t>
  </si>
  <si>
    <t>HRDB DUB EVROPSKÝ s flísem 43/0,6</t>
  </si>
  <si>
    <t>HRDB Dub drásaná typ S1,S2,S3,S4 46/0,8</t>
  </si>
  <si>
    <t>HRDB Dub drásaná typ S1,S2,S3,S4 26/0,8</t>
  </si>
  <si>
    <t>HRDB Dub broušená typ B1, B2  46/1</t>
  </si>
  <si>
    <t>HRDB Dub broušená typ B1, B2  26/1</t>
  </si>
  <si>
    <t>HRDB Dub Baltimore broušená  B1,B2  46/1</t>
  </si>
  <si>
    <t>HRDB Dub Baltimore broušená  B1,B2  26/1</t>
  </si>
  <si>
    <t>HRDB DUB AMERICKÝ vrstvená 42/2</t>
  </si>
  <si>
    <t>HRDB DUB AMERICKÝ vrstvená 34/2</t>
  </si>
  <si>
    <t>HRDB DUB AMERICKÝ vrstvená 24/2</t>
  </si>
  <si>
    <t>HRDB DUB AMERICKÝ s flísem 43/0,6</t>
  </si>
  <si>
    <t>HRDB DUB AMERICKÝ s flísem 23/0,6</t>
  </si>
  <si>
    <t>HRDB BUK VRSTVENÁ 42/2</t>
  </si>
  <si>
    <t>HRDB BUK vrstvená 34/2</t>
  </si>
  <si>
    <t>HRDB BUK VRSTVENÁ  24/2</t>
  </si>
  <si>
    <t>HRDB BUK S FLÍSEM 43/0,6</t>
  </si>
  <si>
    <t>HRDB BUK S FLÍSEM 23/0,6</t>
  </si>
  <si>
    <t>HRDB BŘÍZA VRSTVENÁ 42/2</t>
  </si>
  <si>
    <t>HRDB BŘÍZA VRSTVENÁ 24/2</t>
  </si>
  <si>
    <t>HRDB BŘÍZA s flísem 43/0,6</t>
  </si>
  <si>
    <t>HRDB BŘÍZA s flísem 23/0,6</t>
  </si>
  <si>
    <t>HRDB BOROVICE vrstvená 42/2</t>
  </si>
  <si>
    <t>HRDB BOROVICE vrstvená 24/2</t>
  </si>
  <si>
    <t>HRDB BOROVICE S FLÍSEM 23/0,6</t>
  </si>
  <si>
    <t>Návod na vyplnění</t>
  </si>
  <si>
    <t>Informace o zakázce</t>
  </si>
  <si>
    <t>1) vyplňte informace o zakázce</t>
  </si>
  <si>
    <t>Jméno Přímení</t>
  </si>
  <si>
    <t>Termín dodání</t>
  </si>
  <si>
    <t>Datum</t>
  </si>
  <si>
    <t>Jméno zákazníka</t>
  </si>
  <si>
    <t>číslo objednávky DÉMOS</t>
  </si>
  <si>
    <t>Název zakázky</t>
  </si>
  <si>
    <t>Termín Dodání</t>
  </si>
  <si>
    <t>Expresní dodání</t>
  </si>
  <si>
    <t>dnešní datum</t>
  </si>
  <si>
    <t>Vaše jméno nebo Firmy</t>
  </si>
  <si>
    <t>Interní objednávky v systému DÉMOS</t>
  </si>
  <si>
    <t>Váš název zakázky</t>
  </si>
  <si>
    <t>označení materiáu</t>
  </si>
  <si>
    <t>Kód DEMOS</t>
  </si>
  <si>
    <t>Tlouťka</t>
  </si>
  <si>
    <t>Rozměr desky X</t>
  </si>
  <si>
    <t>Rozměr desky y</t>
  </si>
  <si>
    <t>Čistá spotřeba</t>
  </si>
  <si>
    <t>Spotřeba s prořezem</t>
  </si>
  <si>
    <t>Potřeba desek</t>
  </si>
  <si>
    <t>Sazba</t>
  </si>
  <si>
    <t>Cena za formátování</t>
  </si>
  <si>
    <t>Cena za desku</t>
  </si>
  <si>
    <t>Cena za materiál</t>
  </si>
  <si>
    <t>Označení materiálu k dílcům</t>
  </si>
  <si>
    <t>Zde zadejte kód plošného materiálu z portálu DEMOS</t>
  </si>
  <si>
    <t>Automaticky se vyplní po zadání kódu DEMOS</t>
  </si>
  <si>
    <t>čistá spotřeba materiálu v m2</t>
  </si>
  <si>
    <t>Spořeba s odhadovaným prořezem (doporučeno 15%)</t>
  </si>
  <si>
    <t>Počet desek k objednání</t>
  </si>
  <si>
    <t xml:space="preserve">Sazba za formátování </t>
  </si>
  <si>
    <t>Vaše cena za 1 desku z portálu DEMOS</t>
  </si>
  <si>
    <t>celková cena za za jednotlivý materiál</t>
  </si>
  <si>
    <t>2) přiřazení seznamu plošného materiálu</t>
  </si>
  <si>
    <t>3) přiřazení seznamu hran</t>
  </si>
  <si>
    <t>Označení hran</t>
  </si>
  <si>
    <t>označení hran</t>
  </si>
  <si>
    <t>Označení hran k dílcům</t>
  </si>
  <si>
    <t>Výška hrany</t>
  </si>
  <si>
    <t>čistá spotřeba hran v m</t>
  </si>
  <si>
    <t>Spořeba s prostřihem = minimální spotřeba hrany</t>
  </si>
  <si>
    <t>Zvolení lepidla - pokud nebude přiřazeno atomaticky použito transparentní lepidlo</t>
  </si>
  <si>
    <t>Sazba za hranování</t>
  </si>
  <si>
    <t>Celková cena za hranování dílců dle jednotlivých hran</t>
  </si>
  <si>
    <t>Celková cena za formátování dílců dle jednotlivých materiálů</t>
  </si>
  <si>
    <t>Vaše cena za 1 m hrany z portálu DEMOS</t>
  </si>
  <si>
    <t>celková cena za za jednotlivou hranu</t>
  </si>
  <si>
    <t>4) vyplnění seznamu dílců a přiřazení hran</t>
  </si>
  <si>
    <t>Název</t>
  </si>
  <si>
    <t>Materiál</t>
  </si>
  <si>
    <t>Označení dílce</t>
  </si>
  <si>
    <t>Délka - rozměr dilce hrana X</t>
  </si>
  <si>
    <t>Šířka - rozměr dilce hrana Y</t>
  </si>
  <si>
    <t>Hrana X1 Přední</t>
  </si>
  <si>
    <t>Např.: bok; dno; traverzy……</t>
  </si>
  <si>
    <t>Např.: 1_skříňka; 2_šuplíky; 3_horní_výklop……..</t>
  </si>
  <si>
    <t>čístý rozměr s hranou X po letech viz. obrázek</t>
  </si>
  <si>
    <t>čístý rozměr s hranou Y kolmo k letům viz. Obrázek</t>
  </si>
  <si>
    <t>pokud deska má léta tak zadáte  1; pokud deska nemá léta  tak zadáte 0  (libovolný směr let)</t>
  </si>
  <si>
    <t xml:space="preserve">54) tuplované dílce </t>
  </si>
  <si>
    <t>Hrany pro tuplované dílce se výbírají  ze seznamu hran (11-13)</t>
  </si>
  <si>
    <t>Volitelná poznámka</t>
  </si>
  <si>
    <t>Součet výpočtů</t>
  </si>
  <si>
    <t>Výpočet je pouze orientační !!!!</t>
  </si>
  <si>
    <t>přesnou cenu získate až po zprcování nářezového plánu</t>
  </si>
  <si>
    <r>
      <rPr>
        <b/>
        <sz val="14"/>
        <color rgb="FF000000"/>
        <rFont val="Calibri"/>
        <family val="2"/>
        <charset val="238"/>
      </rPr>
      <t>22  kč/m</t>
    </r>
    <r>
      <rPr>
        <sz val="14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 xml:space="preserve"> -  hrana do výšky 23mm včetně a tl. 0,4 - 3 mm</t>
    </r>
  </si>
  <si>
    <t>Dílec</t>
  </si>
  <si>
    <t>Rozměr Y</t>
  </si>
  <si>
    <t>Rozměr X</t>
  </si>
  <si>
    <t>&lt;- směr let vždy ve směru X  -&gt;</t>
  </si>
  <si>
    <t>hrana X1 přední</t>
  </si>
  <si>
    <t xml:space="preserve">hrana X2 zadní </t>
  </si>
  <si>
    <t>hrana Y2 vpravo</t>
  </si>
  <si>
    <t>hrana Y1 vlevo</t>
  </si>
  <si>
    <t>DTDL H1334 ST9 DUB SORAN 2800/2070/10</t>
  </si>
  <si>
    <t>DTDL U156 ST9 PÍSKOVÁ 2800/2070/10</t>
  </si>
  <si>
    <t>DTDL H1180 ST37 DUB HALIF 2800/2070/10,6</t>
  </si>
  <si>
    <t>DTDL H1181 ST37 DUB HALIF 2800/2070/10,6</t>
  </si>
  <si>
    <t>DTDL U108 ST9 VANILKA 2800/2070/10</t>
  </si>
  <si>
    <t>DTDL U104 ST9 BÍLÁ ALAB 2800/2070/10</t>
  </si>
  <si>
    <t>DTDL U630 ST9 LIMETKOVÁ 2800/2070/10</t>
  </si>
  <si>
    <t>DTDL H3430 ST22 PINIE ALA 2800/2070/10</t>
  </si>
  <si>
    <t>DTDL H1615 ST9 TŘEŠEŇ VE 2800/2070/10</t>
  </si>
  <si>
    <t>DTDL H1277 ST9 AKÁCIE LA 2800/2070/10</t>
  </si>
  <si>
    <t>DTDL F501 ST2 HLINÍK KA 2800/2070/10</t>
  </si>
  <si>
    <t>DTDL H1424 ST22 FINELINE  2800/2070/10</t>
  </si>
  <si>
    <t>DTDL U156 ST9 PÍSKOVÁ 2800/2070/18</t>
  </si>
  <si>
    <t>DTDL U107 ST9 SAMET.ŽLU 2800/2070/18</t>
  </si>
  <si>
    <t>DTDL U750 ST9 ŠEDÁ TAUP 2800/2070/18</t>
  </si>
  <si>
    <t>DTDL H3755 ST22 MODŘÍN  2800/2070/18</t>
  </si>
  <si>
    <t>DTDL U337 ST9 RŮŽOVÁ FU 2800/2070/18</t>
  </si>
  <si>
    <t>DTDL U730 ST9 BASALT 2800/2070/18</t>
  </si>
  <si>
    <t>DTDL W908 SM BÍLÁ ZÁKL 2800/2070/18</t>
  </si>
  <si>
    <t>DTDL U702 ST9 ŠEDÁ KAŠM 2800/2070/18</t>
  </si>
  <si>
    <t>DTDL F310 ST87 KERAMIKA  2800/2070/18</t>
  </si>
  <si>
    <t>DTDL W1000 ST38 BÍLÁ PREM 2800/2070/18</t>
  </si>
  <si>
    <t>DTDL W1100 ST9 BÍLÁ ALPS 2800/2070/18</t>
  </si>
  <si>
    <t>DTDL U104 ST9 BÍLÁ ALAB 2800/2070/18</t>
  </si>
  <si>
    <t>DTDL U108 ST9 VANILKA 2800/2070/18</t>
  </si>
  <si>
    <t>DTDL U113 ST9 BAVLNA 2800/2070/18</t>
  </si>
  <si>
    <t>DTDL U114 ST9 ŽLUTÁ ZÁŘ 2800/2070/18</t>
  </si>
  <si>
    <t>DTDL U131 ST9 ŽLUTÁ CIT 2800/2070/18</t>
  </si>
  <si>
    <t>DTDL U201 ST9 ŠEDÁ OBLÁ 2800/2070/18</t>
  </si>
  <si>
    <t>DTDL U222 ST9 KRÉM. BÉŽ 2800/2070/18</t>
  </si>
  <si>
    <t>DTDL U311 ST9 ČERVENÁ B 2800/2070/18</t>
  </si>
  <si>
    <t>DTDL U504 ST9 MODRÁ TYR 2800/2070/18</t>
  </si>
  <si>
    <t>DTDL U560 ST9 MODRÁ HLU 2800/2070/18</t>
  </si>
  <si>
    <t>DTDL U606 ST9 ZELENÁ LE 2800/2070/18</t>
  </si>
  <si>
    <t>DTDL U630 ST9 LIMETKOVÁ 2800/2070/18</t>
  </si>
  <si>
    <t>DTDL U655 ST9 ZELENÁ SM 2800/2070/18</t>
  </si>
  <si>
    <t>DTDL U702 ST16 ŠEDÁ KAŠM 2800/2070/18</t>
  </si>
  <si>
    <t>DTDL U707 ST9 HEDVÁB.ŠE 2800/2070/18</t>
  </si>
  <si>
    <t>DTDL U763 ST9 PERL.ŠEDÁ 2800/2070/18</t>
  </si>
  <si>
    <t>DTDL U767 ST9 ŠEDÁ KUBA 2800/2070/18</t>
  </si>
  <si>
    <t>DTDL U775 ST9 BÍLOŠEDÁ 2800/2070/18</t>
  </si>
  <si>
    <t>DTDL U788 ST9 ŠEDÁ ARKT 2800/2070/18</t>
  </si>
  <si>
    <t>DTDL U788 ST16 ŠEDÁ ARKT 2800/2070/18</t>
  </si>
  <si>
    <t>DTDL U818 ST9 HNĚDÁ TMA 2800/2070/18</t>
  </si>
  <si>
    <t>DTDL U899 ST9 ŠEDÁ KOSM 2800/2070/18</t>
  </si>
  <si>
    <t>DTDL U960 ST9 ŠEDÁ ONYX 2800/2070/18</t>
  </si>
  <si>
    <t>DTDL U963 ST9 ŠEDÁ DIAM 2800/2070/18</t>
  </si>
  <si>
    <t>DTDL U999 ST38 ČERNÁ 2800/2070/18</t>
  </si>
  <si>
    <t>DTDL H3430 ST22 PINIE ALA 2800/2070/18</t>
  </si>
  <si>
    <t>DTDL U224 ST9 HEDVÁBÍ 2800/2070/18</t>
  </si>
  <si>
    <t>DTDL H1334 ST24 DUB SORAN 2800/2070/18</t>
  </si>
  <si>
    <t>DTDL H1887 ST9 JAVOR STA 2800/2070/18</t>
  </si>
  <si>
    <t>DTDL U961 ST2 ŠEDÁ GRAF 2800/2070/18</t>
  </si>
  <si>
    <t>DTDL H1334 ST9 DUB SORAN 2800/2070/18</t>
  </si>
  <si>
    <t>DTDL F501 ST2 HLINÍK KA 2800/2070/18</t>
  </si>
  <si>
    <t>DTDL H1277 ST9 AKÁCIE LA 2800/2070/18</t>
  </si>
  <si>
    <t>DTDL H1615 ST9 TŘEŠEŇ VE 2800/2070/18</t>
  </si>
  <si>
    <t>DTDL H3081 ST22 PINIE HAV 2800/2070/18</t>
  </si>
  <si>
    <t>DTDL F784 ST2 MOSAZ BRO 2800/2070/18</t>
  </si>
  <si>
    <t>DTDL H1424 ST22 FINELINE  2800/2070/18</t>
  </si>
  <si>
    <t>DTDL U104 ST9 BÍLÁ ALAB 2800/2070/25</t>
  </si>
  <si>
    <t>DTDL U156 ST9 PÍSKOVÁ 2800/2070/25</t>
  </si>
  <si>
    <t>DTDL H1615 ST9 TŘEŠEŇ VE 2800/2070/25</t>
  </si>
  <si>
    <t>DTDL U961 ST2 ŠEDÁ GRAF 2800/2070/25</t>
  </si>
  <si>
    <t>DTDL H1277 ST9 AKÁCIE LA 2800/2070/25</t>
  </si>
  <si>
    <t>DTDL H1334 ST9 DUB SORAN 2800/2070/25</t>
  </si>
  <si>
    <t>DTDL F501 ST2 HLINÍK KA 2800/2070/25</t>
  </si>
  <si>
    <t>DTDL 112 PE/164 PE 2800/2070/16</t>
  </si>
  <si>
    <t>DTDL 101 PE/112 PE 2800/2070/16</t>
  </si>
  <si>
    <t>DTDL 8069 SP /BS PLATAN TMA 2800/2070/18</t>
  </si>
  <si>
    <t>DTDL 8195 SP /BS PLATAN 2800/2070/18</t>
  </si>
  <si>
    <t>DTDL 8203 SP /BS PLATAN SVĚ 2800/2070/18</t>
  </si>
  <si>
    <t>DTDL U11003 (SE2) PL B HG 2800/2100/18</t>
  </si>
  <si>
    <t>DTDL U12007 ČERNÁ HG 2800/2100/18</t>
  </si>
  <si>
    <t>DTDL U11027 ICY WHITE HG 2800/2100/18</t>
  </si>
  <si>
    <t>DTDL U11003 (SE2) BÍLÁ ML 2800/2100/18</t>
  </si>
  <si>
    <t>DTDL U16184 KRÉMOVÁ ML 2800/2100/18</t>
  </si>
  <si>
    <t>DTDL U12007 (U007) ČER ML 2800/2100/18</t>
  </si>
  <si>
    <t>DTDL W1100 ST30 BÍLÁ ALPS 2800/2070/18</t>
  </si>
  <si>
    <t>DTDL U961 ST30 ŠEDÁ LESK 2800/2070/18</t>
  </si>
  <si>
    <t>KOD DEMOS</t>
  </si>
  <si>
    <t>NÁZEV</t>
  </si>
  <si>
    <t>TLOUŠŤKA</t>
  </si>
  <si>
    <t>VÝŠKA</t>
  </si>
  <si>
    <t>ABSL HD21045  BUK 045/9247  22/0,45</t>
  </si>
  <si>
    <t>ABSL HD211518  BUK H1518/1783  22/0,45</t>
  </si>
  <si>
    <t>ABSL HD298509  DŘEVO ČER. 8509 N 22/0,45</t>
  </si>
  <si>
    <t>ABSL HD241394 DUB H1394/H1348 22/0,45</t>
  </si>
  <si>
    <t>ABSL HD241267  JASAN H1267  22/0,45</t>
  </si>
  <si>
    <t>ABSL HU17860  ŠEDÁ U732/171 PE 22/0,45</t>
  </si>
  <si>
    <t>ABSL HD298548  FINEL. TM. 8548  22/0,45</t>
  </si>
  <si>
    <t>ABSL HU10980 W980/8100/W954 PE 22/0,45</t>
  </si>
  <si>
    <t>ABSL HU10980 W980/8100/W954 SM 22/0,45</t>
  </si>
  <si>
    <t>ABSL HD227967 TŘEŠEŇ H1215 PR 22/0,45</t>
  </si>
  <si>
    <t>ABSB HD288953  OŘECH 8953  22/1</t>
  </si>
  <si>
    <t>ABSB HD241267 JASAN H1267 22/1</t>
  </si>
  <si>
    <t>ABSB HD227967 TŘEŠEŇ H1215 PR 22/1</t>
  </si>
  <si>
    <t>ABSB HD283058  WENGE H3058 PR 22/1</t>
  </si>
  <si>
    <t>ABSB HD298509  DŘEVO ČER. 8509 N 22/1</t>
  </si>
  <si>
    <t>ABSB HD217707  BUK JÁDROVÝ 8888 22/1</t>
  </si>
  <si>
    <t>ABSB HD269285  JASAN 9285/H1232 22/1</t>
  </si>
  <si>
    <t>ABSL 264V/13 H1699/1625 TŘEŠ ST15 22/0,4</t>
  </si>
  <si>
    <t>ABSB HD261298 JASAN NANCY H1298 GR. 22/1</t>
  </si>
  <si>
    <t>ABSL HD248304 DUB IMABAR 5529 PR 22/0,45</t>
  </si>
  <si>
    <t>ABSB HD287634  OŘECH M6066/5504 PR 22/1</t>
  </si>
  <si>
    <t>ABSL HD244303 H3303/H3331/3916 22/0,45</t>
  </si>
  <si>
    <t>ABSB HD211518  BUK H1518/1783  22/1</t>
  </si>
  <si>
    <t>ABSL HD241145 DUB H1145/8197 22/0,45</t>
  </si>
  <si>
    <t>ABSL HD277947 7937/H056 GR 22/0,45</t>
  </si>
  <si>
    <t>ABSL HD263306  JAVOR 9420/H1733  22/0,45</t>
  </si>
  <si>
    <t>ABSL HD280544 OŘECH PE H1709 PE 22/0,45</t>
  </si>
  <si>
    <t>ABSL HU137113  ČERVENÁ  7113 PE 22/0,45</t>
  </si>
  <si>
    <t>ABSL HU172162 ŠEDÁ TMAVÁ 162 PE 22/0,45</t>
  </si>
  <si>
    <t>ABSL HD245501 DUB SLAV.5501 GR. 22/0,45</t>
  </si>
  <si>
    <t>ABSL HU15128  MODRÁ U506/8984 PE 22/0,45</t>
  </si>
  <si>
    <t>ABSL HU187166 HNĚDÁ 7166 PE. 22/0,45</t>
  </si>
  <si>
    <t>ABSL HU12564 KRÉMOVÁ 564 PE 22/0,45</t>
  </si>
  <si>
    <t>ABSB HD277947 7937/H056 GR 22/1</t>
  </si>
  <si>
    <t>ABSL HD243167 DUB RIJEKA 3167 GR 22/0,45</t>
  </si>
  <si>
    <t>ABSL HD298425 VELVETTO 8425 GR 22/0,45</t>
  </si>
  <si>
    <t>ABSB HD244303 H3303/H3331/3916/1372 22/1</t>
  </si>
  <si>
    <t>ABSB HU14551  ORANŽOVÁ 551 PE 22/1</t>
  </si>
  <si>
    <t>ABSL HD245502 DUB VANILA 5502 GR 22/0,45</t>
  </si>
  <si>
    <t>ABSL HD245527 DUB KAMEN 5527 GR 22/0,45</t>
  </si>
  <si>
    <t>ABSL HD268195 PLATAN 8195 GR 22/0,45</t>
  </si>
  <si>
    <t>ABSL HD268203 PLATAN SV. 8203 GR 22/0,45</t>
  </si>
  <si>
    <t>ABSB HD29275 BETON TMAVÝ F275 PE 22/2</t>
  </si>
  <si>
    <t>ABSB HD29275 BETON TMAVÝ F275 PE 42/2</t>
  </si>
  <si>
    <t>ABSB HU121343 BÉŽOVÁ 7045 HL 23/1</t>
  </si>
  <si>
    <t>ABSB 78083 8685/W1000 Bílá 23/1,3 (lesk)</t>
  </si>
  <si>
    <t>ABSB HU172162 ŠEDÁ TMAVÁ 162 PE 23/1</t>
  </si>
  <si>
    <t>ABSB 2238E podsvětlitelná 45/2 Rehau</t>
  </si>
  <si>
    <t>ABSB 2235E podsvětlitelná 45/2 Rehau</t>
  </si>
  <si>
    <t>ABSB 2231E podsvětlitelná 45/2 Rehau</t>
  </si>
  <si>
    <t>ABSL HD230685 OLŠE 685 PE 22/0,45</t>
  </si>
  <si>
    <t>ABSL HD280729 OŘECH 729 PE  22/0,45</t>
  </si>
  <si>
    <t>ABSB 77465 SLONOVÁ KOST 514 23/1,3 LESK</t>
  </si>
  <si>
    <t>ABSB 77465 SLONOVÁ KOST 514 45/1,3 LESK</t>
  </si>
  <si>
    <t>ABSB 76393  BURG. 5517/U031 23/1,3 LESK</t>
  </si>
  <si>
    <t>ABSB 76393  BURG. 5517/U031 45/1,3 LESK</t>
  </si>
  <si>
    <t>ABSB HD245527 DUB KAMENNÝ 5527 GR 23/1</t>
  </si>
  <si>
    <t>ABSB HD293090 H3090/K018 GR 22/1</t>
  </si>
  <si>
    <t>ABSB HU17961  ŠEDÁ U961 PE 22/1</t>
  </si>
  <si>
    <t>ABSB HD29275 BETON TMAVÝ F275 PE 22/1</t>
  </si>
  <si>
    <t>ABSB HD24003 DUB ZLATÝ K003 22/1</t>
  </si>
  <si>
    <t>ABSL HD290501 TITAN F501/859/851 22/0,45</t>
  </si>
  <si>
    <t>ABSL HD283025 ZEBRANO 9775/H3025 22/0,45</t>
  </si>
  <si>
    <t>ABSB HD283025 ZEBRANO 9775/H3025 22/0,8</t>
  </si>
  <si>
    <t>ABSL HD299417 RIGOLETTO 8417 22/0,45</t>
  </si>
  <si>
    <t>ABSB HD243167 DUB RIJEKA 3167 GR 22/0,8</t>
  </si>
  <si>
    <t>ABSL HD222951 CALVADOS H1951 22/0,45</t>
  </si>
  <si>
    <t>ABSB HD24001 DUB BÍLÝ K001 22/0,8</t>
  </si>
  <si>
    <t>ABSB H3309 ST9 čelní hrana 43/1,5 RAU</t>
  </si>
  <si>
    <t>ABSL HD283277 AKÁT H1277  22/0,45</t>
  </si>
  <si>
    <t>ABSL HD284734  OŘECH H3734  22/0,45</t>
  </si>
  <si>
    <t>ABSB HD254032 BOROVICE KRÉM K011 22/0,8</t>
  </si>
  <si>
    <t>ABSL HD220344 TŘEŠEŇ 344 22/0,45</t>
  </si>
  <si>
    <t>ABSB HD220344 TŘEŠEŇ 344 22/1</t>
  </si>
  <si>
    <t>ABSB HD222951 CALVADOS H1951 22/0,8</t>
  </si>
  <si>
    <t>ABSB HD282229 WENGE 9763 PE 22/0,8</t>
  </si>
  <si>
    <t>ABSL HD289995 KOKOS 8995/H3012 22/0,45</t>
  </si>
  <si>
    <t>ABSL HD225129 ŠVESTK H3129/H3114 22/0,45</t>
  </si>
  <si>
    <t>ABSB HD225129 ŠVESTK H3129/H3114 22/0,8</t>
  </si>
  <si>
    <t>ABSB HD255112 JILM K020 PE 22/0,8</t>
  </si>
  <si>
    <t>ABSB HD28009 OŘECH TMAVÝ K009 22/1</t>
  </si>
  <si>
    <t>ABSL HD210381 BUK 381 GR 22/0,45</t>
  </si>
  <si>
    <t>ABSB HD240006 DUB JANTAR K006 22/0,8</t>
  </si>
  <si>
    <t>ABSB HD21013 BUK PÍSKOVÝ K013 22/0,8</t>
  </si>
  <si>
    <t>ABSB F502 ST2 43/1,5-URB</t>
  </si>
  <si>
    <t>ABSB HD24007 DUB COFFEE K007 22/0,8</t>
  </si>
  <si>
    <t>ABSB HD24002 DUB ŠEDÝ K002 22/0,8</t>
  </si>
  <si>
    <t>ABSB HD24004 DUB TABÁK K004 22/0,8</t>
  </si>
  <si>
    <t>ABSB HD28008 OŘECH SVĚTLÝ K008 22/0,8</t>
  </si>
  <si>
    <t>ABSB HD21014 BUK LANÝŽ K014 22/0,8</t>
  </si>
  <si>
    <t>ABSB HD29015 Marine Wood K015 GR 22/0,8</t>
  </si>
  <si>
    <t>ABSB F059 ST89 43/1,5</t>
  </si>
  <si>
    <t>ABSB H3309 RO čelní hrana 23/0,8</t>
  </si>
  <si>
    <t>ABSB F160 ST9 43/1,5</t>
  </si>
  <si>
    <t>ABSB F094 ST15 43/1,5</t>
  </si>
  <si>
    <t>ABSB F142 ST15 43/1,5</t>
  </si>
  <si>
    <t>ABSB-F148 ST82 VALENTINO HNĚDÉ 43/1,5</t>
  </si>
  <si>
    <t>ABSB F110 ST9 43/1,5</t>
  </si>
  <si>
    <t>ABSB H110 ST9 43/1,5</t>
  </si>
  <si>
    <t>ABSB HD299417 RIGOLETTO 8417 22/0,8</t>
  </si>
  <si>
    <t>ABSB HD285530 WILDFIRE 5530 GR 23/1</t>
  </si>
  <si>
    <t>ABSB HD293078  HACIENDA H3078  22/1</t>
  </si>
  <si>
    <t>ABSL HD231502  OLŠE 637/H1502  22/0,45</t>
  </si>
  <si>
    <t>ABSL HD261738  JAVOR 1738/H1887  22/0,45</t>
  </si>
  <si>
    <t>ABSL HU171700  ŠEDÁ 1700  22/0,45</t>
  </si>
  <si>
    <t>ABSL HD221764  HRUŠEŇ 1764  22/0,45</t>
  </si>
  <si>
    <t>ABSL HD29509  HLINÍK F509 PE 22/0,45</t>
  </si>
  <si>
    <t>ABSL HD288953  OŘECH 8953  22/0,45</t>
  </si>
  <si>
    <t>ABSL HU19015 ČERNÁ U999/190 PE 22/0,45</t>
  </si>
  <si>
    <t>ABSL HD239411  OLŠE 9411  22/0,45</t>
  </si>
  <si>
    <t>ABSL HU12522  BÉŽOVÁ 522/U112 PE 22/0,45</t>
  </si>
  <si>
    <t>ABSL HD211599  BUK ČOKO H1599  22/0,45</t>
  </si>
  <si>
    <t>ABSL HD211032  BUK H1032/876  22/0,45</t>
  </si>
  <si>
    <t>ABSL HD241334  DUB H1334 PE  22/0,45</t>
  </si>
  <si>
    <t>ABSL HD211586  BUK H1586  22/0,45</t>
  </si>
  <si>
    <t>ABSL HD211513  BUK H1513/H1582  22/0,45</t>
  </si>
  <si>
    <t>ABSL HD281555 WENGE H1555/854 PE 22/0,45</t>
  </si>
  <si>
    <t>ABSL HU19015 ČERNÁ U999/190 PR 22/0,45</t>
  </si>
  <si>
    <t>ABSL HD24327  DUB 757/H3389/9103 22/0,45</t>
  </si>
  <si>
    <t>ABSL HD21344  BUK 1796  22/0,45</t>
  </si>
  <si>
    <t>ABSL HD283031 OLIVA H3031/8601 22/0,45</t>
  </si>
  <si>
    <t>ABSL HD271795  JABLOŇ 1795  22/0,45</t>
  </si>
  <si>
    <t>ABSL HD22855  KALV. 1792  22/0,45</t>
  </si>
  <si>
    <t>ABSL HD261521  JAVOR H1521  22/0,45</t>
  </si>
  <si>
    <t>ABSB HD211586  BUK H1586  22/1</t>
  </si>
  <si>
    <t>ABSL HD291424 WOO H1424/H1284 GR 22/0,45</t>
  </si>
  <si>
    <t>ABSL HD291428 WOODLIN H1428/5503 22/0,45</t>
  </si>
  <si>
    <t>ABSL HD298971 MAKASSAR 8971 PR 22/0,45</t>
  </si>
  <si>
    <t>ABSB HD221705 TŘ H1705/H1706/340 22/1</t>
  </si>
  <si>
    <t>ABSL HD29929 OCEL BROUŠENÁ AL03 22/0,5</t>
  </si>
  <si>
    <t>ABSB HD261521  JAVOR H1521  22/1</t>
  </si>
  <si>
    <t>ABSB HD283031 OLIVA H3031/8601 22/1</t>
  </si>
  <si>
    <t>ABSL HU18265 HNĚDÁ PÍSKOVÁ 515 22/0,45</t>
  </si>
  <si>
    <t>ABSL HD283006  ZEBRANO H3006  22/0,45</t>
  </si>
  <si>
    <t>ABSL HD293081  HACIENDA  H3081  22/0,45</t>
  </si>
  <si>
    <t>ABSL HD289614  OŘECH 9614  22/0,45</t>
  </si>
  <si>
    <t>ABSL HD29881  ŠEDÁ 881  22/0,45</t>
  </si>
  <si>
    <t>ABSL HD288912 OLIVA 8912 22/0,45</t>
  </si>
  <si>
    <t>ABSL HD217707  BUK JÁDROVÝ 8888  22/0,45</t>
  </si>
  <si>
    <t>ABSL HU17112  ŠEDÁ 112/540 PE 22/0,45</t>
  </si>
  <si>
    <t>ABSL HD22435  TŘEŠEŇ 9755/M6048 22/0,45</t>
  </si>
  <si>
    <t>ABSL HD213399  BUK H1511/399 N 22/0,45</t>
  </si>
  <si>
    <t>ABSL HD227935  ŠVESTKA 7935  22/0,45</t>
  </si>
  <si>
    <t>ABSL HD298547 FINEL. H3755/8547 22/0,45</t>
  </si>
  <si>
    <t>ABSL HD269285  JASAN 9285/H1232  22/0,45</t>
  </si>
  <si>
    <t>ABSB 78083 8685/W1000 Bílá 45/1,3 (lesk)</t>
  </si>
  <si>
    <t>ABSL HD293078 HACIENDA H3078 22/0,45</t>
  </si>
  <si>
    <t>ABSL HU13149 ČERVENÁ U306/149 22/0,45</t>
  </si>
  <si>
    <t>ABSL HD283058  WENGE H3058  22/0,45</t>
  </si>
  <si>
    <t>ABSL HD288448  OŘECH 8448  22/0,45</t>
  </si>
  <si>
    <t>ABSB HD298548  FINEL. TM. 8548  22/1</t>
  </si>
  <si>
    <t>není v databázi</t>
  </si>
  <si>
    <t>materiály mimo databázi</t>
  </si>
  <si>
    <t>hrany mimo databázi</t>
  </si>
  <si>
    <t>sleva za formátování</t>
  </si>
  <si>
    <r>
      <t xml:space="preserve">délka - rozměr dílce hrana X (mm)              </t>
    </r>
    <r>
      <rPr>
        <b/>
        <sz val="14"/>
        <color theme="1"/>
        <rFont val="Calibri"/>
        <family val="2"/>
        <charset val="238"/>
        <scheme val="minor"/>
      </rPr>
      <t>Léta ve směru x</t>
    </r>
  </si>
  <si>
    <t>Sleva na formátování v %</t>
  </si>
  <si>
    <t>cena</t>
  </si>
  <si>
    <t>A</t>
  </si>
  <si>
    <t>B</t>
  </si>
  <si>
    <t>C</t>
  </si>
  <si>
    <t>E</t>
  </si>
  <si>
    <t>F</t>
  </si>
  <si>
    <t>G</t>
  </si>
  <si>
    <t>H</t>
  </si>
  <si>
    <t>I</t>
  </si>
  <si>
    <t>J</t>
  </si>
  <si>
    <t>K</t>
  </si>
  <si>
    <t>L</t>
  </si>
  <si>
    <t>M</t>
  </si>
  <si>
    <t>slevu na formátování určuje DÉMOS</t>
  </si>
  <si>
    <t>Pokud chcete olepit tuto hranu vyberte příslušnou hranu ze seznamu hran (A-J)</t>
  </si>
  <si>
    <t>Zde se zadává číslo materiálu (1-8) viz. přiřazení materiálu</t>
  </si>
  <si>
    <t>Sazba za olepování se vybíra automaticky</t>
  </si>
  <si>
    <t>První optimalizace ZDARMA každá následující 90kč</t>
  </si>
  <si>
    <t xml:space="preserve">Dodavatel: </t>
  </si>
  <si>
    <t>Odběratel:</t>
  </si>
  <si>
    <t>ZTVZ, a. s.</t>
  </si>
  <si>
    <t>468 45  Velké Hamry 291</t>
  </si>
  <si>
    <t>Zodpovědná osoba:</t>
  </si>
  <si>
    <t>Poř.č.</t>
  </si>
  <si>
    <t>Název materiálu</t>
  </si>
  <si>
    <t>Množství</t>
  </si>
  <si>
    <t>Jednotka</t>
  </si>
  <si>
    <t>Skutečně spotřebované množství</t>
  </si>
  <si>
    <t xml:space="preserve">Z A K Á Z K O V Ý    L I S T    č. </t>
  </si>
  <si>
    <t>Demos</t>
  </si>
  <si>
    <t>datum dodání:</t>
  </si>
  <si>
    <t>datum objednávky:</t>
  </si>
  <si>
    <t>Lepidlo</t>
  </si>
  <si>
    <t>ks</t>
  </si>
  <si>
    <t>m</t>
  </si>
  <si>
    <t>patrona</t>
  </si>
  <si>
    <t>Lepidlo transparent</t>
  </si>
  <si>
    <t>Lepidlo bílé</t>
  </si>
  <si>
    <t>Rozpis práce</t>
  </si>
  <si>
    <t>Jména osob</t>
  </si>
  <si>
    <t>řezání</t>
  </si>
  <si>
    <t>Hranování</t>
  </si>
  <si>
    <t>Rozpis dopravy</t>
  </si>
  <si>
    <t>Odkud - kam</t>
  </si>
  <si>
    <t>Počet km</t>
  </si>
  <si>
    <t>Počet hodin - předpoklad</t>
  </si>
  <si>
    <t>Počet hodinv - skutečnost</t>
  </si>
  <si>
    <t>Balení</t>
  </si>
  <si>
    <t>m2</t>
  </si>
  <si>
    <t>kč/m</t>
  </si>
  <si>
    <t>Tuplování a oformátování na čisto</t>
  </si>
  <si>
    <t>tupl</t>
  </si>
  <si>
    <t>for</t>
  </si>
  <si>
    <t>hran</t>
  </si>
  <si>
    <t>Výroba dílců</t>
  </si>
  <si>
    <t>zůstatek materiálu</t>
  </si>
  <si>
    <t>-----</t>
  </si>
  <si>
    <t>Info1</t>
  </si>
  <si>
    <t>118133</t>
  </si>
  <si>
    <t>122580</t>
  </si>
  <si>
    <t>118132</t>
  </si>
  <si>
    <t>109137</t>
  </si>
  <si>
    <t>109143</t>
  </si>
  <si>
    <t>118130</t>
  </si>
  <si>
    <t>109145</t>
  </si>
  <si>
    <t>118131</t>
  </si>
  <si>
    <t>109152</t>
  </si>
  <si>
    <t>109155</t>
  </si>
  <si>
    <t>131584</t>
  </si>
  <si>
    <t>118129</t>
  </si>
  <si>
    <t>01550</t>
  </si>
  <si>
    <t>118128</t>
  </si>
  <si>
    <t>130003</t>
  </si>
  <si>
    <t>284491</t>
  </si>
  <si>
    <t>308714</t>
  </si>
  <si>
    <t>229023</t>
  </si>
  <si>
    <t>229029</t>
  </si>
  <si>
    <t>229051</t>
  </si>
  <si>
    <t>264210</t>
  </si>
  <si>
    <t>127757</t>
  </si>
  <si>
    <t>127758</t>
  </si>
  <si>
    <t>127756</t>
  </si>
  <si>
    <t>127761</t>
  </si>
  <si>
    <t>127762</t>
  </si>
  <si>
    <t>58827</t>
  </si>
  <si>
    <t>DTL U11003 HG (SE2) BÍLÁ 2800/2070/9,6</t>
  </si>
  <si>
    <t>67268</t>
  </si>
  <si>
    <t>DTL U11003 (SE2) HG Bílá 2800/2070/18,6</t>
  </si>
  <si>
    <t>236095</t>
  </si>
  <si>
    <t>DTL U11027 HG (U1027) Bíl 2800/2070/18,6</t>
  </si>
  <si>
    <t>236096</t>
  </si>
  <si>
    <t>DTL U15579 HG (U1579) Žlu 2800/2070/18,6</t>
  </si>
  <si>
    <t>236097</t>
  </si>
  <si>
    <t>DTL U16010 HG (U1667) Ora 2800/2070/18,6</t>
  </si>
  <si>
    <t>236099</t>
  </si>
  <si>
    <t>DTL U1193 HG Cuando 2800/2070/18,6</t>
  </si>
  <si>
    <t>236100</t>
  </si>
  <si>
    <t>DTL U16182 HG (U182) Hněd 2800/2070/18,6</t>
  </si>
  <si>
    <t>68722</t>
  </si>
  <si>
    <t>DTL U12007 HG (U007) Čern 2800/2070/18,6</t>
  </si>
  <si>
    <t>67242</t>
  </si>
  <si>
    <t>DTL U17027 HG (U027) Červ 2800/2070/18,6</t>
  </si>
  <si>
    <t>67241</t>
  </si>
  <si>
    <t>DTL U17054 HG (U054) Burg 2800/2070/18,6</t>
  </si>
  <si>
    <t>67244</t>
  </si>
  <si>
    <t>DTL U15110 HG (U110) Zele 2800/2070/18,6</t>
  </si>
  <si>
    <t>67206</t>
  </si>
  <si>
    <t>DTL U17141 HG (U141)Fialo 2800/2070/18,6</t>
  </si>
  <si>
    <t>146962</t>
  </si>
  <si>
    <t>DTL U11523 HG (U197) Ivor 2800/2070/18,6</t>
  </si>
  <si>
    <t>69332</t>
  </si>
  <si>
    <t>DTL F70014 HG (U506)Metal 2800/2070/18,6</t>
  </si>
  <si>
    <t>67212</t>
  </si>
  <si>
    <t>DTL F70015 HG (U508) Meta 2800/2070/18,6</t>
  </si>
  <si>
    <t>178552</t>
  </si>
  <si>
    <t>SENOSAN 2803 SCR Černá 2800/1300/18,2</t>
  </si>
  <si>
    <t>180594</t>
  </si>
  <si>
    <t>SENOSAN 2801 SCR Bílá zář 2800/1300/18,2</t>
  </si>
  <si>
    <t>180595</t>
  </si>
  <si>
    <t>SENOSAN 2802 SCR Bílá kré 2800/1300/18,2</t>
  </si>
  <si>
    <t>211054</t>
  </si>
  <si>
    <t>SENOSAN 2805 SCR Vanilka 2800/1300/18,2</t>
  </si>
  <si>
    <t>232245</t>
  </si>
  <si>
    <t>SENOSAN 2811 SCR Béžová 2800/1300/18,2</t>
  </si>
  <si>
    <t>232421</t>
  </si>
  <si>
    <t>SENOSAN 2824 SCR Šedohněd 2800/1300/18,2</t>
  </si>
  <si>
    <t>92204</t>
  </si>
  <si>
    <t>SENOSAN 801 Bílá zářivá 2800/1300/18,4</t>
  </si>
  <si>
    <t>92203</t>
  </si>
  <si>
    <t>SENOSAN 802 Bílá krémová 2800/1300/18,4</t>
  </si>
  <si>
    <t>92205</t>
  </si>
  <si>
    <t>SENOSAN 803 Černá 2800/1300/18,6</t>
  </si>
  <si>
    <t>92226</t>
  </si>
  <si>
    <t>SENOSAN 808 Červená sign 2800/1300/18,6</t>
  </si>
  <si>
    <t>92225</t>
  </si>
  <si>
    <t>SENOSAN 807 Červená rubí 2800/1300/18,6</t>
  </si>
  <si>
    <t>92239</t>
  </si>
  <si>
    <t>SENOSAN 806 Antracit 2800/1300/19</t>
  </si>
  <si>
    <t>92240</t>
  </si>
  <si>
    <t>SENOSAN 804 Stříbrná 2800/1300/19</t>
  </si>
  <si>
    <t>92209</t>
  </si>
  <si>
    <t>SENOSAN 801 1str Bílá zá 2800/1300/19</t>
  </si>
  <si>
    <t>92241</t>
  </si>
  <si>
    <t>SENOSAN 802 1str Bílá kr 2800/1300/19</t>
  </si>
  <si>
    <t>199112</t>
  </si>
  <si>
    <t>265532</t>
  </si>
  <si>
    <t>265534</t>
  </si>
  <si>
    <t>265537</t>
  </si>
  <si>
    <t>265538</t>
  </si>
  <si>
    <t>265539</t>
  </si>
  <si>
    <t>310518</t>
  </si>
  <si>
    <t>265489</t>
  </si>
  <si>
    <t>265490</t>
  </si>
  <si>
    <t>265491</t>
  </si>
  <si>
    <t>265492</t>
  </si>
  <si>
    <t>265493</t>
  </si>
  <si>
    <t>265494</t>
  </si>
  <si>
    <t>265495</t>
  </si>
  <si>
    <t>310521</t>
  </si>
  <si>
    <t>299659</t>
  </si>
  <si>
    <t>RC SLIM Bianco HG 2800/1300/4</t>
  </si>
  <si>
    <t>299660</t>
  </si>
  <si>
    <t>RC SLIM Perla HG 2800/1300/4</t>
  </si>
  <si>
    <t>299661</t>
  </si>
  <si>
    <t>RC SLIM Magnolia HG 2800/1300/4</t>
  </si>
  <si>
    <t>299662</t>
  </si>
  <si>
    <t>RC SLIM Corniola HG 2800/1300/4</t>
  </si>
  <si>
    <t>299663</t>
  </si>
  <si>
    <t>RC SLIM Menta HG 2800/1300/4</t>
  </si>
  <si>
    <t>299664</t>
  </si>
  <si>
    <t>RC SLIM Azzurro HG 2800/1300/4</t>
  </si>
  <si>
    <t>299665</t>
  </si>
  <si>
    <t>RC SLIM Fumo HG 2800/1300/4</t>
  </si>
  <si>
    <t>299666</t>
  </si>
  <si>
    <t>RC SLIM Sabbia HG 2800/1300/4</t>
  </si>
  <si>
    <t>Acrylic Gloss P101 AGBS 2800/1300/18,6</t>
  </si>
  <si>
    <t>Acrylic Gloss P522 AGBS 2800/1300/18,6</t>
  </si>
  <si>
    <t>MDFL W1000 PGST2 Bílá prem 2800/2070/18</t>
  </si>
  <si>
    <t>MDFL U323 PGST2 Červená 2800/2070/18</t>
  </si>
  <si>
    <t>MDFL U104 PGST2 Alabastr 2800/2070/18</t>
  </si>
  <si>
    <t>MDFL U763 PGST2 Perlově š 2800/2070/18</t>
  </si>
  <si>
    <t>MDFL U999 PGST2 Černá 2800/2070/18</t>
  </si>
  <si>
    <t>MDFL W1100 PGST2 Alpská bí 2800/2070/18</t>
  </si>
  <si>
    <t>MDFL W1000 PMST2 Bílá prem 2800/2070/18</t>
  </si>
  <si>
    <t>MDFL U702 PMST2 Kašmír 2800/2070/18</t>
  </si>
  <si>
    <t>MDFL U708 PMST2 Šedá 2800/2070/18</t>
  </si>
  <si>
    <t>MDFL U727 PMST2 Kamenná š 2800/2070/18</t>
  </si>
  <si>
    <t>MDFL U732 PMST2 Prachově  2800/2070/18</t>
  </si>
  <si>
    <t>MDFL U222 PMST2 Krémová 2800/2070/18</t>
  </si>
  <si>
    <t>MDFL U999 PMST2 Černá 2800/2070/18</t>
  </si>
  <si>
    <t>MDFL W1100 PMST2 Alpská bí 2800/2070/18</t>
  </si>
  <si>
    <r>
      <rPr>
        <b/>
        <sz val="14"/>
        <color rgb="FF000000"/>
        <rFont val="Calibri"/>
        <family val="2"/>
        <charset val="238"/>
      </rPr>
      <t>Sazba za formátování dílců DTL,SENOSAN, MIRROR GLOSS, EGGER ST30,dýhovaný materiál 105kč/m2</t>
    </r>
    <r>
      <rPr>
        <sz val="11"/>
        <color rgb="FF000000"/>
        <rFont val="Calibri"/>
        <family val="2"/>
        <charset val="238"/>
      </rPr>
      <t xml:space="preserve"> (cena se počítá z čistého rozměru dílce)</t>
    </r>
  </si>
  <si>
    <r>
      <rPr>
        <b/>
        <sz val="14"/>
        <color rgb="FF000000"/>
        <rFont val="Calibri"/>
        <family val="2"/>
        <charset val="238"/>
      </rPr>
      <t>Sazba za formátování dílců DTDL, HDF 75kč/m2</t>
    </r>
    <r>
      <rPr>
        <sz val="11"/>
        <color rgb="FF000000"/>
        <rFont val="Calibri"/>
        <family val="2"/>
        <charset val="238"/>
      </rPr>
      <t xml:space="preserve"> (cena se počítá z čistého rozměru dílce)</t>
    </r>
  </si>
  <si>
    <t>První optimalizace zdarma každá následující 90kč</t>
  </si>
  <si>
    <t>- hrany mimo  datábázi</t>
  </si>
  <si>
    <t>hrany I a J jsou vyhrazeny pro hrany mimo databázi - zde musíte vyplnit všechny políčka označené barevně viz. hrany z databáze</t>
  </si>
  <si>
    <t>V případě že chcete vyrobit tuplovaný dílec postupuje stejně jako u jednoduchých dílců</t>
  </si>
  <si>
    <t>materiál 7 a 8 je vyhrazen pro materiály mimo databázi - zde musíte vyplnit všechny políčka označené barevně viz. matriály z databáze</t>
  </si>
  <si>
    <t>- materiály mimo  datábázi</t>
  </si>
  <si>
    <t>menší rozměry individuální nacenění</t>
  </si>
  <si>
    <t>telefon:</t>
  </si>
  <si>
    <t>Tupl A</t>
  </si>
  <si>
    <t>Tupl B</t>
  </si>
  <si>
    <t>20100301</t>
  </si>
  <si>
    <t>207988</t>
  </si>
  <si>
    <t>DTDS KRONOSPAN P5 3-vrstvá 2827/2064/16</t>
  </si>
  <si>
    <t>207989</t>
  </si>
  <si>
    <t>DTDS KRONOSPAN P5 3-vrstvá 2827/2064/19</t>
  </si>
  <si>
    <t>207990</t>
  </si>
  <si>
    <t>DTDS KRONOSPAN P5 3-vrstvá 2827/2064/22</t>
  </si>
  <si>
    <t>306134</t>
  </si>
  <si>
    <t>DTDS STANDARD P2 E1 2800/2120/16</t>
  </si>
  <si>
    <t>306135</t>
  </si>
  <si>
    <t>DTDS STANDARD P2 E1 2800/2120/18</t>
  </si>
  <si>
    <t>160715</t>
  </si>
  <si>
    <t>DTDS KRONOSPAN P2 4100/2070/16</t>
  </si>
  <si>
    <t>175986</t>
  </si>
  <si>
    <t>DTDS KRONOSPAN P2 4100/2070/19</t>
  </si>
  <si>
    <t>00932</t>
  </si>
  <si>
    <t>DTDS KRONOSPAN FIREBOARD B1 2800/2070/16</t>
  </si>
  <si>
    <t>00931</t>
  </si>
  <si>
    <t>DTDS KRONOSPAN FIREBOARD B1 2800/2070/19</t>
  </si>
  <si>
    <t>01403</t>
  </si>
  <si>
    <t>DTDS STANDARD P2 E1 2800/2070/8</t>
  </si>
  <si>
    <t>DTDS STANDARD P2 E1 2800/2070/10</t>
  </si>
  <si>
    <t>01405</t>
  </si>
  <si>
    <t>DTDS STANDARD P2 E1 2800/2070/12</t>
  </si>
  <si>
    <t>01397</t>
  </si>
  <si>
    <t>DTDS STANDARD P2 E1 2800/2070/16</t>
  </si>
  <si>
    <t>01398</t>
  </si>
  <si>
    <t>DTDS STANDARD P2 E1 2800/2070/18</t>
  </si>
  <si>
    <t>01399</t>
  </si>
  <si>
    <t>DTDS STANDARD P2 E1 2800/2070/22</t>
  </si>
  <si>
    <t>01241</t>
  </si>
  <si>
    <t>DTDS STANDARD P2 E1 2800/2070/25</t>
  </si>
  <si>
    <t>01242</t>
  </si>
  <si>
    <t>DTDS STANDARD P2 E1 2800/2070/28</t>
  </si>
  <si>
    <t>01431</t>
  </si>
  <si>
    <t>DTDS KRONOSPAN P2 E1 2800/2070/32</t>
  </si>
  <si>
    <t>01197</t>
  </si>
  <si>
    <t>DTDS STANDARD P2 E1 2800/2070/38</t>
  </si>
  <si>
    <t>20100302</t>
  </si>
  <si>
    <t>01011</t>
  </si>
  <si>
    <t>DTDS EGGER P2 E1 2800/2100/3</t>
  </si>
  <si>
    <t>01012</t>
  </si>
  <si>
    <t>DTDS EGGER P2 E1 2800/2100/4</t>
  </si>
  <si>
    <t>01013</t>
  </si>
  <si>
    <t>DTDS EGGER P2 E1 2800/2100/5</t>
  </si>
  <si>
    <t>165833</t>
  </si>
  <si>
    <t>DTDS EGGER P2 E1 2800/2100/6</t>
  </si>
  <si>
    <t>109876</t>
  </si>
  <si>
    <t>DTDS EGGER P2 E1 2800/2070/5</t>
  </si>
  <si>
    <t>01402</t>
  </si>
  <si>
    <t>DTDS EGGER P2 E1 2800/2070/4</t>
  </si>
  <si>
    <t>20100303</t>
  </si>
  <si>
    <t>01111</t>
  </si>
  <si>
    <t>DTDS DDL P2 E1 4*P-D 1800/900/16</t>
  </si>
  <si>
    <t>74205</t>
  </si>
  <si>
    <t>DTDS DDL P2 E1 4*P-D 1800/900/18</t>
  </si>
  <si>
    <t>74208</t>
  </si>
  <si>
    <t>DTDS DDL P2 E1 4*P-D 1800/900/22</t>
  </si>
  <si>
    <t>01117</t>
  </si>
  <si>
    <t>DTDS DDL P2 E1 2840/1830/30</t>
  </si>
  <si>
    <t>01340</t>
  </si>
  <si>
    <t>DTDS DDL P2 E1 2840/1830/36</t>
  </si>
  <si>
    <t>20100304</t>
  </si>
  <si>
    <t>109879</t>
  </si>
  <si>
    <t>DTDS GLUNZ P2 2500/1250/10</t>
  </si>
  <si>
    <t>109886</t>
  </si>
  <si>
    <t>DTDS GLUNZ P2 2500/1250/12</t>
  </si>
  <si>
    <t>109892</t>
  </si>
  <si>
    <t>DTDS GLUNZ P2 2500/1250/16</t>
  </si>
  <si>
    <t>109898</t>
  </si>
  <si>
    <t>DTDS GLUNZ P2 2500/1250/18</t>
  </si>
  <si>
    <t>DTDS STANDARD P2 E1 2500/1250/22</t>
  </si>
  <si>
    <t>20100309</t>
  </si>
  <si>
    <t>223457</t>
  </si>
  <si>
    <t>DTDS SA-DĚROVANÁ -RT7--800/1888/32</t>
  </si>
  <si>
    <t>256050</t>
  </si>
  <si>
    <t>DTDS lehčená Airmaxx 3050/1300/38</t>
  </si>
  <si>
    <t>109920</t>
  </si>
  <si>
    <t>DTDS SA-DĚROVANÁ -RT8--800/1888/33</t>
  </si>
  <si>
    <t>20100401</t>
  </si>
  <si>
    <t>01172</t>
  </si>
  <si>
    <t>EUROLIGHT surová P2 E1 2800/2070/38</t>
  </si>
  <si>
    <t>01174</t>
  </si>
  <si>
    <t>EUROLIGHT surová P2 E1 2800/2070/40</t>
  </si>
  <si>
    <t>01171</t>
  </si>
  <si>
    <t>EUROLIGHT surová P2 E1 2800/2070/50</t>
  </si>
  <si>
    <t>01173</t>
  </si>
  <si>
    <t>EUROLIGHT surová P2 E1 2800/2070/60</t>
  </si>
  <si>
    <t>2010040201</t>
  </si>
  <si>
    <t>59775</t>
  </si>
  <si>
    <t>EUROLIGHT W980 ST2 2800/2070/38</t>
  </si>
  <si>
    <t>2010040202</t>
  </si>
  <si>
    <t>59774</t>
  </si>
  <si>
    <t>EUROLIGHT W980 ST2 2800/2070/50</t>
  </si>
  <si>
    <t>2020010101</t>
  </si>
  <si>
    <t>00617</t>
  </si>
  <si>
    <t>MDFS GLUNZ TQ E1 2800/2070/6</t>
  </si>
  <si>
    <t>00624</t>
  </si>
  <si>
    <t>MDFS GLUNZ TQ E1 2800/2070/8</t>
  </si>
  <si>
    <t>00652</t>
  </si>
  <si>
    <t>MDFS GLUNZ TQ E1 2800/2070/10</t>
  </si>
  <si>
    <t>00636</t>
  </si>
  <si>
    <t>MDFS GLUNZ TQ E1 2800/2070/12</t>
  </si>
  <si>
    <t>00663</t>
  </si>
  <si>
    <t>MDFS GLUNZ TQ E1 2800/2070/16</t>
  </si>
  <si>
    <t>00637</t>
  </si>
  <si>
    <t>MDFS GLUNZ TQ E1 2800/2070/18</t>
  </si>
  <si>
    <t>00666</t>
  </si>
  <si>
    <t>MDFS GLUNZ TQ E1 2800/2070/22</t>
  </si>
  <si>
    <t>00672</t>
  </si>
  <si>
    <t>MDFS GLUNZ TQ E1 2800/2070/25</t>
  </si>
  <si>
    <t>00674</t>
  </si>
  <si>
    <t>MDFS GLUNZ TQ E1 2800/2070/28</t>
  </si>
  <si>
    <t>00665</t>
  </si>
  <si>
    <t>MDFS GLUNZ TQ E1 2800/2070/30</t>
  </si>
  <si>
    <t>01870</t>
  </si>
  <si>
    <t>MDFS GLUNZ TQ E1 2800/2070/38</t>
  </si>
  <si>
    <t>01830</t>
  </si>
  <si>
    <t>MDFS GLUNZ TQ E1 2800/2070/40</t>
  </si>
  <si>
    <t>228145</t>
  </si>
  <si>
    <t>MDFS GLUNZ TQ E1 4100/2070/16</t>
  </si>
  <si>
    <t>129266</t>
  </si>
  <si>
    <t>MDFS GLUNZ TQ E1 4100/2070/19</t>
  </si>
  <si>
    <t>2020010103</t>
  </si>
  <si>
    <t>00630</t>
  </si>
  <si>
    <t>MDFS DDL E1 kvalita L "lak" 2800/1840/8</t>
  </si>
  <si>
    <t>310949</t>
  </si>
  <si>
    <t>MDFS DDL E1 kvalita L "lak" 2800/1840/22</t>
  </si>
  <si>
    <t>00632</t>
  </si>
  <si>
    <t>MDFS DDL E1 kvalita L "lak" 2750/1840/10</t>
  </si>
  <si>
    <t>00634</t>
  </si>
  <si>
    <t>MDFS DDL E1 kvalita L "lak" 2750/1840/12</t>
  </si>
  <si>
    <t>00638</t>
  </si>
  <si>
    <t>MDFS DDL E1 kvalita L "lak" 2750/1840/16</t>
  </si>
  <si>
    <t>00640</t>
  </si>
  <si>
    <t>MDFS DDL E1 kvalita L "lak" 2750/1840/18</t>
  </si>
  <si>
    <t>00642</t>
  </si>
  <si>
    <t>MDFS DDL E1 kvalita L "lak" 2750/1840/19</t>
  </si>
  <si>
    <t>310946</t>
  </si>
  <si>
    <t>MDFS DDL E1 kvalita L "lak" 2800/1840/16</t>
  </si>
  <si>
    <t>310948</t>
  </si>
  <si>
    <t>MDFS DDL E1 kvalita L "lak" 2800/1840/19</t>
  </si>
  <si>
    <t>310950</t>
  </si>
  <si>
    <t>MDFS DDL E1 kvalita L "lak" 2800/1840/25</t>
  </si>
  <si>
    <t>310955</t>
  </si>
  <si>
    <t>MDFS DDL E1 kvalita L "lak" 2800/1840/40</t>
  </si>
  <si>
    <t>310954</t>
  </si>
  <si>
    <t>MDFS DDL E1 kvalita L "lak" 2800/1840/38</t>
  </si>
  <si>
    <t>00644</t>
  </si>
  <si>
    <t>MDFS DDL E1 kvalita L "lak" 2750/1840/22</t>
  </si>
  <si>
    <t>00646</t>
  </si>
  <si>
    <t>MDFS DDL E1 kvalita L "lak" 2750/1840/25</t>
  </si>
  <si>
    <t>00648</t>
  </si>
  <si>
    <t>MDFS DDL E1 kvalita L "lak" 2750/1840/28</t>
  </si>
  <si>
    <t>00650</t>
  </si>
  <si>
    <t>MDFS DDL E1 kvalita L "lak" 2750/1840/30</t>
  </si>
  <si>
    <t>310947</t>
  </si>
  <si>
    <t>MDFS DDL E1 kvalita L "lak" 2800/1840/18</t>
  </si>
  <si>
    <t>00656</t>
  </si>
  <si>
    <t>MDFS DDL E1 kvalita L "lak" 2750/1840/40</t>
  </si>
  <si>
    <t>00657</t>
  </si>
  <si>
    <t>MDFS DDL E1 kvalita L "lak" 2750/1840/38</t>
  </si>
  <si>
    <t>2020010104</t>
  </si>
  <si>
    <t>00607</t>
  </si>
  <si>
    <t>MDFS (HDFS) KRONOSPAN E1 2800/2070/5</t>
  </si>
  <si>
    <t>132744</t>
  </si>
  <si>
    <t>MDFS KRONOSPAN E1 2800/2070/16</t>
  </si>
  <si>
    <t>132742</t>
  </si>
  <si>
    <t>MDFS KRONOSPAN E1 2800/2070/10</t>
  </si>
  <si>
    <t>132748</t>
  </si>
  <si>
    <t>MDFS KRONOSPAN E1 2800/2070/25</t>
  </si>
  <si>
    <t>132743</t>
  </si>
  <si>
    <t>MDFS KRONOSPAN E1 2800/2070/12</t>
  </si>
  <si>
    <t>132740</t>
  </si>
  <si>
    <t>MDFS (HDFS) KRONOSPAN E1 2800/2070/6</t>
  </si>
  <si>
    <t>132745</t>
  </si>
  <si>
    <t>MDFS KRONOSPAN E1 2800/2070/18</t>
  </si>
  <si>
    <t>132746</t>
  </si>
  <si>
    <t>MDFS KRONOSPAN E1 2800/2070/19</t>
  </si>
  <si>
    <t>132747</t>
  </si>
  <si>
    <t>MDFS KRONOSPAN E1 2800/2070/22</t>
  </si>
  <si>
    <t>132741</t>
  </si>
  <si>
    <t>MDFS KRONOSPAN E1 2800/2070/8</t>
  </si>
  <si>
    <t>132749</t>
  </si>
  <si>
    <t>MDFS KRONOSPAN E1 2800/2070/28</t>
  </si>
  <si>
    <t>132750</t>
  </si>
  <si>
    <t>MDFS KRONOSPAN E1 2800/2070/30</t>
  </si>
  <si>
    <t>132751</t>
  </si>
  <si>
    <t>MDFS KRONOSPAN E1 2800/2070/38</t>
  </si>
  <si>
    <t>00620</t>
  </si>
  <si>
    <t>MDFS (HDFS) KRONOSPAN E1 2800/2070/4</t>
  </si>
  <si>
    <t>00608</t>
  </si>
  <si>
    <t>MDFS (HDFS) KRONOSPAN E1 2800/2070/3</t>
  </si>
  <si>
    <t>20200102</t>
  </si>
  <si>
    <t>116871</t>
  </si>
  <si>
    <t>MDFS NAŘEZANÁ 1030/2850/10 (PŘÍČNÁ)</t>
  </si>
  <si>
    <t>223640</t>
  </si>
  <si>
    <t>MDFS NAŘEZANÁ 1030/2850/8 (PŘÍČNÁ)</t>
  </si>
  <si>
    <t>00601</t>
  </si>
  <si>
    <t>MDFS NAŘEZANÁ 2800/1030/8 (PODÉLNÁ)</t>
  </si>
  <si>
    <t>00602</t>
  </si>
  <si>
    <t>MDFS NAŘEZANÁ 2800/1030/10 (PODÉLNÁ)</t>
  </si>
  <si>
    <t>20200103</t>
  </si>
  <si>
    <t>177632</t>
  </si>
  <si>
    <t>MDFS GLUNZ MR E1 2800/2070/19</t>
  </si>
  <si>
    <t>20200104</t>
  </si>
  <si>
    <t>256077</t>
  </si>
  <si>
    <t>MDFS GLUNZ probarvená ČERNÁ 2800/2070/19</t>
  </si>
  <si>
    <t>20200107</t>
  </si>
  <si>
    <t>279392</t>
  </si>
  <si>
    <t>MDFS (MDFS-TYP 25) Homanit 2800/2070/3</t>
  </si>
  <si>
    <t>20200108</t>
  </si>
  <si>
    <t>177630</t>
  </si>
  <si>
    <t>MDFS GLUNZ B1 (fire ret.) 2800/2070/19</t>
  </si>
  <si>
    <t>2020020101</t>
  </si>
  <si>
    <t>116164</t>
  </si>
  <si>
    <t>116165</t>
  </si>
  <si>
    <t>129025</t>
  </si>
  <si>
    <t>132362</t>
  </si>
  <si>
    <t>128472</t>
  </si>
  <si>
    <t>116175</t>
  </si>
  <si>
    <t>129023</t>
  </si>
  <si>
    <t>2020020102</t>
  </si>
  <si>
    <t>222927</t>
  </si>
  <si>
    <t>129006</t>
  </si>
  <si>
    <t>HDF-LAK H5170 WENGE/BUK Č. 2800/2070/2,5</t>
  </si>
  <si>
    <t>132363</t>
  </si>
  <si>
    <t>129007</t>
  </si>
  <si>
    <t>129016</t>
  </si>
  <si>
    <t>129011</t>
  </si>
  <si>
    <t>128471</t>
  </si>
  <si>
    <t>129000</t>
  </si>
  <si>
    <t>129018</t>
  </si>
  <si>
    <t>129004</t>
  </si>
  <si>
    <t>129019</t>
  </si>
  <si>
    <t>118930</t>
  </si>
  <si>
    <t>132364</t>
  </si>
  <si>
    <t>129008</t>
  </si>
  <si>
    <t>129015</t>
  </si>
  <si>
    <t>116190</t>
  </si>
  <si>
    <t>128999</t>
  </si>
  <si>
    <t>129021</t>
  </si>
  <si>
    <t>129005</t>
  </si>
  <si>
    <t>129001</t>
  </si>
  <si>
    <t>129003</t>
  </si>
  <si>
    <t>129020</t>
  </si>
  <si>
    <t>20200202</t>
  </si>
  <si>
    <t>59678</t>
  </si>
  <si>
    <t>262394</t>
  </si>
  <si>
    <t>264564</t>
  </si>
  <si>
    <t>2020030101</t>
  </si>
  <si>
    <t>00915</t>
  </si>
  <si>
    <t>MDFL 101 BÍLÁ SM 2800/2070/18</t>
  </si>
  <si>
    <t>2020030103</t>
  </si>
  <si>
    <t>116885</t>
  </si>
  <si>
    <t>MDFL BÍLÁ HLADKÁ 2.STR 2500/2050/3,3</t>
  </si>
  <si>
    <t>2020030203</t>
  </si>
  <si>
    <t>80799</t>
  </si>
  <si>
    <t>MDFL 101 BÍLÁ 1STR SM 2800/2070/18</t>
  </si>
  <si>
    <t>00676</t>
  </si>
  <si>
    <t>MDFL 101 BÍLÁ 1STR SM 2800/2070/16</t>
  </si>
  <si>
    <t>2020030204</t>
  </si>
  <si>
    <t>80765</t>
  </si>
  <si>
    <t>MDFL 116 BÍLÁ 1STR HL 2750/1840/18</t>
  </si>
  <si>
    <t>20200303</t>
  </si>
  <si>
    <t>00680</t>
  </si>
  <si>
    <t>MDFL GFE GRUNDFOLIE GL 2800/2070/18</t>
  </si>
  <si>
    <t>2020041</t>
  </si>
  <si>
    <t>MDFD- BOROVICE  CLAS A/B DEC 2440/1220/4</t>
  </si>
  <si>
    <t>MDFD- BUK COMERCIAL A/B 2440/1220/4</t>
  </si>
  <si>
    <t>MDFD- DUB COMMERCIAL A/B 2440/1220/4</t>
  </si>
  <si>
    <t>MDFD- JASAN COMERCIAL A/B 2440/1220/4</t>
  </si>
  <si>
    <t>MDFD- OŘECH AM.COMERCIAL A/B 2440/1220/4</t>
  </si>
  <si>
    <t>205001</t>
  </si>
  <si>
    <t>132137</t>
  </si>
  <si>
    <t>LATD-BUK A/B COMMERCIAL  2500/1240/19</t>
  </si>
  <si>
    <t>109170</t>
  </si>
  <si>
    <t>LATD-DUB COMMERCIAL A/B 2500/1240/19</t>
  </si>
  <si>
    <t>205002</t>
  </si>
  <si>
    <t>165899</t>
  </si>
  <si>
    <t>LAT-SUR TOPOL "3"VRST 1250/2500/16</t>
  </si>
  <si>
    <t>165900</t>
  </si>
  <si>
    <t>LAT-SUR TOPOL "3"VRST 1250/2500/18</t>
  </si>
  <si>
    <t>165901</t>
  </si>
  <si>
    <t>LAT-SUR TOPOL "3"VRST 1250/2500/22</t>
  </si>
  <si>
    <t>189594</t>
  </si>
  <si>
    <t>LAT-SUR CEIBA "3"VRST 1250/2500/25</t>
  </si>
  <si>
    <t>189593</t>
  </si>
  <si>
    <t>LAT-SUR CEIBA "3"VRST 1250/2500/22</t>
  </si>
  <si>
    <t>232568</t>
  </si>
  <si>
    <t>LAT-SUR CEIBA "3"VRST 1250/2500/28</t>
  </si>
  <si>
    <t>232570</t>
  </si>
  <si>
    <t>LAT-SUR CEIBA "5"VRST 1250/2500/40</t>
  </si>
  <si>
    <t>232569</t>
  </si>
  <si>
    <t>LAT-SUR CEIBA "5"VRST 1250/2500/38</t>
  </si>
  <si>
    <t>00533</t>
  </si>
  <si>
    <t>LAT-SUR CEIBA "3"VRST 1250/2500/16</t>
  </si>
  <si>
    <t>00501</t>
  </si>
  <si>
    <t>LAT-SUR CEIBA "3"VRST 1250/2500/18</t>
  </si>
  <si>
    <t>165902</t>
  </si>
  <si>
    <t>LAT-SUR TOPOL "3"VRST 1250/2500/25</t>
  </si>
  <si>
    <t>130028</t>
  </si>
  <si>
    <t>LAT-SUR BŘÍZA "7"VRST 1250/2500/39</t>
  </si>
  <si>
    <t>00571</t>
  </si>
  <si>
    <t>LAT-SUR BŘÍZA "5"VRST 1250/2500/16</t>
  </si>
  <si>
    <t>01750</t>
  </si>
  <si>
    <t>LAT-SUR BŘÍZA "5"VRST 1250/2500/18</t>
  </si>
  <si>
    <t>01531</t>
  </si>
  <si>
    <t>LAT-SUR BŘÍZA "5"VRST 1250/2500/22</t>
  </si>
  <si>
    <t>00556</t>
  </si>
  <si>
    <t>LAT-SUR BŘÍZA "5"VRST 1250/2500/25</t>
  </si>
  <si>
    <t>205003</t>
  </si>
  <si>
    <t>00564</t>
  </si>
  <si>
    <t>LATOVKA MDF POVRCH "5"VRST 970/2050/40</t>
  </si>
  <si>
    <t>00580</t>
  </si>
  <si>
    <t>LATOVKA MDF POVRCH "5"VRST 1250/2500/40</t>
  </si>
  <si>
    <t>20550102</t>
  </si>
  <si>
    <t>113253</t>
  </si>
  <si>
    <t>PT BOROVICE jádro A/B 2500/1250/12</t>
  </si>
  <si>
    <t>113248</t>
  </si>
  <si>
    <t>PT BOROVICE jádro A/B 2500/1250/4</t>
  </si>
  <si>
    <t>113249</t>
  </si>
  <si>
    <t>PT BOROVICE jádro A/B 2500/1250/5</t>
  </si>
  <si>
    <t>113250</t>
  </si>
  <si>
    <t>PT BOROVICE jádro A/B 2500/1250/6</t>
  </si>
  <si>
    <t>113251</t>
  </si>
  <si>
    <t>PT BOROVICE jádro A/B 2500/1250/8</t>
  </si>
  <si>
    <t>113252</t>
  </si>
  <si>
    <t>PT BOROVICE jádro A/B 2500/1250/10</t>
  </si>
  <si>
    <t>113254</t>
  </si>
  <si>
    <t>PT BOROVICE jádro A/B 2500/1250/15</t>
  </si>
  <si>
    <t>113255</t>
  </si>
  <si>
    <t>PT BOROVICE jádro A/B 2500/1250/18</t>
  </si>
  <si>
    <t>20550103</t>
  </si>
  <si>
    <t>02452</t>
  </si>
  <si>
    <t>PT BUK BB/CP 2200/1250/5</t>
  </si>
  <si>
    <t>113111</t>
  </si>
  <si>
    <t>PT BUK MULTIFINE B/BB 2500/1250/15</t>
  </si>
  <si>
    <t>113117</t>
  </si>
  <si>
    <t>PT BUK MULTIFINE B/BB 2500/1250/18</t>
  </si>
  <si>
    <t>165795</t>
  </si>
  <si>
    <t>PT BUK B/BB 2500/1250/4</t>
  </si>
  <si>
    <t>165796</t>
  </si>
  <si>
    <t>PT BUK B/BB 2500/1250/5</t>
  </si>
  <si>
    <t>165797</t>
  </si>
  <si>
    <t>PT BUK B/BB 2500/1250/6</t>
  </si>
  <si>
    <t>165798</t>
  </si>
  <si>
    <t>PT BUK B/BB 2500/1250/8</t>
  </si>
  <si>
    <t>165799</t>
  </si>
  <si>
    <t>PT BUK B/BB 2500/1250/10</t>
  </si>
  <si>
    <t>165800</t>
  </si>
  <si>
    <t>PT BUK B/BB 2500/1250/12</t>
  </si>
  <si>
    <t>01964</t>
  </si>
  <si>
    <t>PT BUK BB/CP 2200/1250/4</t>
  </si>
  <si>
    <t>00795</t>
  </si>
  <si>
    <t>PT BUK BB/CP 2200/1250/6</t>
  </si>
  <si>
    <t>01965</t>
  </si>
  <si>
    <t>PT BUK BB/CP 2200/1250/8</t>
  </si>
  <si>
    <t>02150</t>
  </si>
  <si>
    <t>PT BUK BB/CP 2200/1250/10</t>
  </si>
  <si>
    <t>02155</t>
  </si>
  <si>
    <t>PT BUK BB/CP 2200/1250/12</t>
  </si>
  <si>
    <t>00912</t>
  </si>
  <si>
    <t>PT BUK BB/CP 2200/1250/15</t>
  </si>
  <si>
    <t>02157</t>
  </si>
  <si>
    <t>PT BUK BB/CP 2200/1250/18</t>
  </si>
  <si>
    <t>00819</t>
  </si>
  <si>
    <t>PT BUK BB/CP 2200/1250/3</t>
  </si>
  <si>
    <t>223429</t>
  </si>
  <si>
    <t>PT BUK CP/CP 2200/1250/10</t>
  </si>
  <si>
    <t>223430</t>
  </si>
  <si>
    <t>PT BUK CP/CP 2200/1250/15</t>
  </si>
  <si>
    <t>223431</t>
  </si>
  <si>
    <t>PT BUK CP/CP 2200/1250/18</t>
  </si>
  <si>
    <t>223426</t>
  </si>
  <si>
    <t>PT BUK CP/CP 2200/1250/4</t>
  </si>
  <si>
    <t>223427</t>
  </si>
  <si>
    <t>PT BUK CP/CP 2200/1250/5</t>
  </si>
  <si>
    <t>223428</t>
  </si>
  <si>
    <t>PT BUK CP/CP 2200/1250/8</t>
  </si>
  <si>
    <t>20550105</t>
  </si>
  <si>
    <t>00763</t>
  </si>
  <si>
    <t>PT (INT) BŘÍZA BB/BB 1525/1525/18</t>
  </si>
  <si>
    <t>00766</t>
  </si>
  <si>
    <t>PT (INT) BŘÍZA BB/BB 1525/1525/3</t>
  </si>
  <si>
    <t>00767</t>
  </si>
  <si>
    <t>PT (INT) BŘÍZA BB/BB 1525/1525/6</t>
  </si>
  <si>
    <t>00768</t>
  </si>
  <si>
    <t>PT (INT) BŘÍZA BB/BB 1525/1525/8</t>
  </si>
  <si>
    <t>00769</t>
  </si>
  <si>
    <t>PT (INT) BŘÍZA BB/BB 1525/1525/10</t>
  </si>
  <si>
    <t>00771</t>
  </si>
  <si>
    <t>PT (INT) BŘÍZA BB/BB 1525/1525/12</t>
  </si>
  <si>
    <t>00772</t>
  </si>
  <si>
    <t>PT (INT) BŘÍZA BB/BB 1525/1525/15</t>
  </si>
  <si>
    <t>02163</t>
  </si>
  <si>
    <t>PT (INT) BŘÍZA BB/BB 1525/1525/4</t>
  </si>
  <si>
    <t>20550109</t>
  </si>
  <si>
    <t>113282</t>
  </si>
  <si>
    <t>PT Roliflex ohybatelná 2500/1220/7 podél</t>
  </si>
  <si>
    <t>113283</t>
  </si>
  <si>
    <t>PT Roliflex ohybatelná 1220/2500/7 příč.</t>
  </si>
  <si>
    <t>20550201</t>
  </si>
  <si>
    <t>113373</t>
  </si>
  <si>
    <t>PV OBAL SMRK//BOR C/C 2500/1250/12</t>
  </si>
  <si>
    <t>113375</t>
  </si>
  <si>
    <t>PV OBAL SMRK//BOR C/C 2500/1250/15</t>
  </si>
  <si>
    <t>113377</t>
  </si>
  <si>
    <t>PV OBAL SMRK//BOR C/C 2500/1250/18</t>
  </si>
  <si>
    <t>113379</t>
  </si>
  <si>
    <t>PV OBAL SMRK//BOR C/C 2500/1250/21</t>
  </si>
  <si>
    <t>205845</t>
  </si>
  <si>
    <t>PV OBAL SMRK//BOR C/C 2500/1250/9</t>
  </si>
  <si>
    <t>205846</t>
  </si>
  <si>
    <t>PV OBAL SMRK//BOR C/C 2500/1250/24</t>
  </si>
  <si>
    <t>113366</t>
  </si>
  <si>
    <t>PV OBAL SMRK//BOR C/C 2500/1250/6</t>
  </si>
  <si>
    <t>20550202</t>
  </si>
  <si>
    <t>161038</t>
  </si>
  <si>
    <t>PV OBAL BOR-ELLIOT C+/C 2500/1250/6</t>
  </si>
  <si>
    <t>161039</t>
  </si>
  <si>
    <t>PV OBAL BOR-ELLIOT C+/C 2500/1250/9</t>
  </si>
  <si>
    <t>161040</t>
  </si>
  <si>
    <t>PV OBAL BOR-ELLIOT C+/C 2500/1250/12</t>
  </si>
  <si>
    <t>161041</t>
  </si>
  <si>
    <t>PV OBAL BOR-ELLIOT C+/C 2500/1250/15</t>
  </si>
  <si>
    <t>161042</t>
  </si>
  <si>
    <t>PV OBAL BOR-ELLIOT C+/C 2500/1250/18</t>
  </si>
  <si>
    <t>161043</t>
  </si>
  <si>
    <t>PV OBAL BOR-ELLIOT C+/C 2500/1250/20</t>
  </si>
  <si>
    <t>20550206</t>
  </si>
  <si>
    <t>106372</t>
  </si>
  <si>
    <t>PV SUR BŘÍZA MULTI S/BB 2500/1250/18</t>
  </si>
  <si>
    <t>113085</t>
  </si>
  <si>
    <t>PV SUR BŘÍZA MULTI BB/CP 2500/1250/6,5</t>
  </si>
  <si>
    <t>210704</t>
  </si>
  <si>
    <t>PV SUR BŘÍZA CP/C brouš 1250/2500/21</t>
  </si>
  <si>
    <t>210705</t>
  </si>
  <si>
    <t>PV SUR BŘÍZA CP/C brouš 1250/2500/24</t>
  </si>
  <si>
    <t>210710</t>
  </si>
  <si>
    <t>PV SUR BŘÍZA CP/C brouš 1250/2500/27</t>
  </si>
  <si>
    <t>210712</t>
  </si>
  <si>
    <t>PV SUR BŘÍZA CP/C brouš 1250/2500/18</t>
  </si>
  <si>
    <t>210713</t>
  </si>
  <si>
    <t>PV SUR BŘÍZA CP/C brouš 1250/2500/40</t>
  </si>
  <si>
    <t>237497</t>
  </si>
  <si>
    <t>PV SUR BŘÍZA CP/C brouš 1250/2500/30</t>
  </si>
  <si>
    <t>113093</t>
  </si>
  <si>
    <t>PV SUR BŘÍZA MULTI BB/CP 1250/2500/18</t>
  </si>
  <si>
    <t>113094</t>
  </si>
  <si>
    <t>PV SUR BŘÍZA MULTI BB/CP 2500/1250/18</t>
  </si>
  <si>
    <t>113083</t>
  </si>
  <si>
    <t>PV SUR BŘÍZA MULTI BB/CP 2500/1250/4</t>
  </si>
  <si>
    <t>113700</t>
  </si>
  <si>
    <t>PV SUR BŘÍZA MULTI BB/CP 1250/2500/15</t>
  </si>
  <si>
    <t>305500</t>
  </si>
  <si>
    <t>PV SUR BŘÍZA CP/C brouš 1250/2500/35</t>
  </si>
  <si>
    <t>113088</t>
  </si>
  <si>
    <t>PV SUR BŘÍZA MULTI BB/CP 2500/1250/9</t>
  </si>
  <si>
    <t>113090</t>
  </si>
  <si>
    <t>PV SUR BŘÍZA MULTI BB/CP 2500/1250/12</t>
  </si>
  <si>
    <t>113096</t>
  </si>
  <si>
    <t>PV SUR BŘÍZA MULTI BB/CP 2500/1250/21</t>
  </si>
  <si>
    <t>113092</t>
  </si>
  <si>
    <t>PV SUR BŘÍZA MULTI BB/CP 2500/1250/15</t>
  </si>
  <si>
    <t>113097</t>
  </si>
  <si>
    <t>PV SUR BŘÍZA MULTI BB/CP 2500/1250/24</t>
  </si>
  <si>
    <t>113098</t>
  </si>
  <si>
    <t>PV SUR BŘÍZA MULTI CP/CP 1250/2500/27</t>
  </si>
  <si>
    <t>216333</t>
  </si>
  <si>
    <t>PV SUR BŘÍZA MULTI CP/CP 1500/3000/24</t>
  </si>
  <si>
    <t>217238</t>
  </si>
  <si>
    <t>PV SUR BŘÍZA MULTI CP/CP 1500/3000/27</t>
  </si>
  <si>
    <t>216630</t>
  </si>
  <si>
    <t>PV SUR BŘÍZA MULTI CP/CP 1500/3000/30</t>
  </si>
  <si>
    <t>217240</t>
  </si>
  <si>
    <t>PV SUR BŘÍZA MULTI CP/CP 1500/3000/40</t>
  </si>
  <si>
    <t>175818</t>
  </si>
  <si>
    <t>PV SUR BŘÍZA MULTI BB/CP 1500/3000/18</t>
  </si>
  <si>
    <t>02260</t>
  </si>
  <si>
    <t>PV SUR BŘÍZA MULTI BB/BB 2500/1250/6,5</t>
  </si>
  <si>
    <t>02261</t>
  </si>
  <si>
    <t>PV SUR BŘÍZA MULTI BB/BB 2500/1250/9</t>
  </si>
  <si>
    <t>02262</t>
  </si>
  <si>
    <t>PV SUR BŘÍZA MULTI BB/BB 2500/1250/12</t>
  </si>
  <si>
    <t>02263</t>
  </si>
  <si>
    <t>PV SUR BŘÍZA MULTI BB/BB 2500/1250/15</t>
  </si>
  <si>
    <t>02264</t>
  </si>
  <si>
    <t>PV SUR BŘÍZA MULTI BB/BB 2500/1250/18</t>
  </si>
  <si>
    <t>02184</t>
  </si>
  <si>
    <t>PV SUR BŘÍZA MULTI BB/BB 2500/1250/21</t>
  </si>
  <si>
    <t>205503</t>
  </si>
  <si>
    <t>161020</t>
  </si>
  <si>
    <t>PV PROTI EUCALYPT/TOPOL 2500/1250/12</t>
  </si>
  <si>
    <t>161021</t>
  </si>
  <si>
    <t>PV PROTI EUCALYPT/TOPOL 2500/1250/15</t>
  </si>
  <si>
    <t>161022</t>
  </si>
  <si>
    <t>PV PROTI EUCALYPT/TOPOL 2500/1250/18</t>
  </si>
  <si>
    <t>161023</t>
  </si>
  <si>
    <t>PV PROTI EUCALYPT/TOPOL 2500/1250/21</t>
  </si>
  <si>
    <t>02280</t>
  </si>
  <si>
    <t>PV PROTI TOPOL 1250/2500/12</t>
  </si>
  <si>
    <t>02281</t>
  </si>
  <si>
    <t>PV PROTI TOPOL 1250/2500/15</t>
  </si>
  <si>
    <t>02285</t>
  </si>
  <si>
    <t>PV PROTI TOPOL 1250/2500/18</t>
  </si>
  <si>
    <t>02283</t>
  </si>
  <si>
    <t>PV PROTI TOPOL 1250/2500/21</t>
  </si>
  <si>
    <t>02284</t>
  </si>
  <si>
    <t>PV PROTI TOPOL 1250/2500/24</t>
  </si>
  <si>
    <t>113337</t>
  </si>
  <si>
    <t>PV PROTI BŘÍZA 1500/3000/12</t>
  </si>
  <si>
    <t>113347</t>
  </si>
  <si>
    <t>PV PROTI BŘÍZA 2500/1250/9</t>
  </si>
  <si>
    <t>113348</t>
  </si>
  <si>
    <t>PV PROTI BŘÍZA 1500/3000/9</t>
  </si>
  <si>
    <t>113349</t>
  </si>
  <si>
    <t>PV PROTI BŘÍZA 2500/1250/12</t>
  </si>
  <si>
    <t>113350</t>
  </si>
  <si>
    <t>PV PROTI BŘÍZA 2500/1250/15</t>
  </si>
  <si>
    <t>113351</t>
  </si>
  <si>
    <t>PV PROTI BŘÍZA 1500/3000/15</t>
  </si>
  <si>
    <t>113352</t>
  </si>
  <si>
    <t>PV PROTI BŘÍZA 2500/1250/18</t>
  </si>
  <si>
    <t>113353</t>
  </si>
  <si>
    <t>PV PROTI BŘÍZA 1500/3000/18</t>
  </si>
  <si>
    <t>113354</t>
  </si>
  <si>
    <t>PV PROTI BŘÍZA 2500/1250/21</t>
  </si>
  <si>
    <t>113355</t>
  </si>
  <si>
    <t>PV PROTI BŘÍZA 1500/3000/21</t>
  </si>
  <si>
    <t>113356</t>
  </si>
  <si>
    <t>PV PROTI BŘÍZA 2500/1250/24</t>
  </si>
  <si>
    <t>113358</t>
  </si>
  <si>
    <t>PV PROTI BŘÍZA 2500/1250/27</t>
  </si>
  <si>
    <t>113359</t>
  </si>
  <si>
    <t>PV PROTI BŘÍZA 1500/3000/27</t>
  </si>
  <si>
    <t>113360</t>
  </si>
  <si>
    <t>PV PROTI BŘÍZA 2500/1250/30</t>
  </si>
  <si>
    <t>113361</t>
  </si>
  <si>
    <t>PV PROTI BŘÍZA 1500/3000/30</t>
  </si>
  <si>
    <t>205504</t>
  </si>
  <si>
    <t>113313</t>
  </si>
  <si>
    <t>PV FOLI BŘÍZA 2500/1250/9</t>
  </si>
  <si>
    <t>113322</t>
  </si>
  <si>
    <t>PV FOLI BŘÍZA 2500/1250/21</t>
  </si>
  <si>
    <t>132359</t>
  </si>
  <si>
    <t>PV FOLI BŘÍZA 2500/1250/12</t>
  </si>
  <si>
    <t>165348</t>
  </si>
  <si>
    <t>PV FOLI BŘÍZA 1500/3000/24</t>
  </si>
  <si>
    <t>113321</t>
  </si>
  <si>
    <t>PV FOLI BŘÍZA 1500/3000/18</t>
  </si>
  <si>
    <t>113326</t>
  </si>
  <si>
    <t>PV FOLI BŘÍZA 1500/3000/27</t>
  </si>
  <si>
    <t>113312</t>
  </si>
  <si>
    <t>PV FOLI BŘÍZA 2500/1250/6,5</t>
  </si>
  <si>
    <t>124146</t>
  </si>
  <si>
    <t>PV FOLI BŘÍZA 2500/1250/15</t>
  </si>
  <si>
    <t>113320</t>
  </si>
  <si>
    <t>PV FOLI BŘÍZA 2500/1250/18</t>
  </si>
  <si>
    <t>113329</t>
  </si>
  <si>
    <t>PV FOLI TOPOL "ASIE" 2500/1250/12</t>
  </si>
  <si>
    <t>113331</t>
  </si>
  <si>
    <t>PV FOLI TOPOL "ASIE" 2500/1250/15</t>
  </si>
  <si>
    <t>113332</t>
  </si>
  <si>
    <t>PV FOLI TOPOL "ASIE" 2500/1250/18</t>
  </si>
  <si>
    <t>113333</t>
  </si>
  <si>
    <t>PV FOLI TOPOL "ASIE" 2500/1250/21</t>
  </si>
  <si>
    <t>113334</t>
  </si>
  <si>
    <t>PV FOLI TOPOL "ASIE" 2500/1250/8</t>
  </si>
  <si>
    <t>161015</t>
  </si>
  <si>
    <t>PV FOLI TOPOL 2500/1250/12</t>
  </si>
  <si>
    <t>161016</t>
  </si>
  <si>
    <t>PV FOLI TOPOL 2500/1250/15</t>
  </si>
  <si>
    <t>161017</t>
  </si>
  <si>
    <t>PV FOLI TOPOL 2500/1250/18</t>
  </si>
  <si>
    <t>161018</t>
  </si>
  <si>
    <t>PV FOLI TOPOL 2500/1250/21</t>
  </si>
  <si>
    <t>205505</t>
  </si>
  <si>
    <t>113278</t>
  </si>
  <si>
    <t>PT DÝHOVANÁ TI-1x DUB Q-A 2440/1220/4</t>
  </si>
  <si>
    <t>20600101</t>
  </si>
  <si>
    <t>311495</t>
  </si>
  <si>
    <t>SPAR JASAN A/B 4000/610/18 NAPOJ.(BAL)</t>
  </si>
  <si>
    <t>311496</t>
  </si>
  <si>
    <t>SPAR JASAN A/B 4000/610/27 NAPOJ.(BAL)</t>
  </si>
  <si>
    <t>311499</t>
  </si>
  <si>
    <t>SPAR JASAN A/B 4000/610/40 NAPOJ.(BAL)</t>
  </si>
  <si>
    <t>311500</t>
  </si>
  <si>
    <t>SPAR JASAN A/B 4000/800/18 NAPOJ.(BAL)</t>
  </si>
  <si>
    <t>311501</t>
  </si>
  <si>
    <t>SPAR JASAN A/B 4000/800/27 NAPOJ.(BAL)</t>
  </si>
  <si>
    <t>311502</t>
  </si>
  <si>
    <t>SPAR JASAN A/B 4000/800/40 NAPOJ.(BAL)</t>
  </si>
  <si>
    <t>311506</t>
  </si>
  <si>
    <t>SPAR JASAN A/B PODS.1100/200/20 průb.</t>
  </si>
  <si>
    <t>311508</t>
  </si>
  <si>
    <t>SPAR JASAN A/B PODS.1200/200/20 průb.</t>
  </si>
  <si>
    <t>311509</t>
  </si>
  <si>
    <t>SPAR JASAN A/B STUP R9 1100/300/40 průb.</t>
  </si>
  <si>
    <t>311511</t>
  </si>
  <si>
    <t>SPAR JASAN A/B STUP R9 1200/300/40 průb.</t>
  </si>
  <si>
    <t>311512</t>
  </si>
  <si>
    <t>SPAR JASAN A/B 2250/1100/20 průb.(BAL)</t>
  </si>
  <si>
    <t>311513</t>
  </si>
  <si>
    <t>SPAR JASAN A/B 2450/1100/20 průb.(BAL)</t>
  </si>
  <si>
    <t>311518</t>
  </si>
  <si>
    <t>SPAR JASAN A/B 2450/1100/26 průb.(BAL)</t>
  </si>
  <si>
    <t>311519</t>
  </si>
  <si>
    <t>SPAR JASAN A/B 2250/1100/26 průb.(BAL)</t>
  </si>
  <si>
    <t>311520</t>
  </si>
  <si>
    <t>SPAR JASAN A/B 2250/1100/40 průb.(BAL)</t>
  </si>
  <si>
    <t>311521</t>
  </si>
  <si>
    <t>SPAR JASAN A/B 2450/1100/40 průb.(BAL)</t>
  </si>
  <si>
    <t>2060010101</t>
  </si>
  <si>
    <t>113571</t>
  </si>
  <si>
    <t>SPAR BUK A/B 2000/630/20 NAPOJ.(BAL)</t>
  </si>
  <si>
    <t>113572</t>
  </si>
  <si>
    <t>SPAR BUK A/B 2500/630/20 NAPOJ.(BAL)</t>
  </si>
  <si>
    <t>113573</t>
  </si>
  <si>
    <t>SPAR BUK A/B 2000/630/40 NAPOJ.(BAL)</t>
  </si>
  <si>
    <t>160544</t>
  </si>
  <si>
    <t>SPAR BUK A/B 4000/610/18 NAPOJ.(BAL)</t>
  </si>
  <si>
    <t>160546</t>
  </si>
  <si>
    <t>SPAR BUK A/B 4000/610/27 NAPOJ.(BAL)</t>
  </si>
  <si>
    <t>179362</t>
  </si>
  <si>
    <t>SPAR BUK A/B 2450/1250/20 průb.(BAL)</t>
  </si>
  <si>
    <t>179363</t>
  </si>
  <si>
    <t>SPAR BUK A/B 2250/1250/28 průb.(BAL)</t>
  </si>
  <si>
    <t>179364</t>
  </si>
  <si>
    <t>SPAR BUK A/B 2450/1250/28 průb.(BAL)</t>
  </si>
  <si>
    <t>179365</t>
  </si>
  <si>
    <t>SPAR BUK A/B 2250/1250/40 průb.(BAL)</t>
  </si>
  <si>
    <t>179366</t>
  </si>
  <si>
    <t>SPAR BUK A/B 2450/1250/40 průb.(BAL)</t>
  </si>
  <si>
    <t>214980</t>
  </si>
  <si>
    <t>SPAR BUK A/B 2100/1250/20 průb.(BAL)</t>
  </si>
  <si>
    <t>179314</t>
  </si>
  <si>
    <t>SPAR BUK A/B 2250/1250/20 průb.(BAL)</t>
  </si>
  <si>
    <t>76262</t>
  </si>
  <si>
    <t>SPAR BUK A/B 4000/610/40 NAPOJ.(BAL)</t>
  </si>
  <si>
    <t>76252</t>
  </si>
  <si>
    <t>SPAR BUK A/B 4000/800/18 NAPOJ.(BAL)</t>
  </si>
  <si>
    <t>76340</t>
  </si>
  <si>
    <t>SPAR BUK A/B 4000/800/27 NAPOJ.(BAL)</t>
  </si>
  <si>
    <t>76251</t>
  </si>
  <si>
    <t>SPAR BUK A/B 4000/800/40 NAPOJ.(BAL)</t>
  </si>
  <si>
    <t>113575</t>
  </si>
  <si>
    <t>SPAR BUK A/B PODS.1100/200/20 průb.(BAL)</t>
  </si>
  <si>
    <t>113576</t>
  </si>
  <si>
    <t>SPAR BUK A/B PODS.1200/200/20 průb.(BAL)</t>
  </si>
  <si>
    <t>113577</t>
  </si>
  <si>
    <t>SPAR BUK A/B STUPEN 1100/300/40 průb.</t>
  </si>
  <si>
    <t>113578</t>
  </si>
  <si>
    <t>SPAR BUK A/B STUPEN 1200/300/40 průb.</t>
  </si>
  <si>
    <t>2060010102</t>
  </si>
  <si>
    <t>160545</t>
  </si>
  <si>
    <t>SPAR DUB A/B 4000/610/18 NAPOJ.(BAL)</t>
  </si>
  <si>
    <t>160547</t>
  </si>
  <si>
    <t>SPAR DUB A/B 4000/610/27 NAPOJ.(BAL)</t>
  </si>
  <si>
    <t>214997</t>
  </si>
  <si>
    <t>SPAR DUB A/B 1200/650/20 průb.(BAL)</t>
  </si>
  <si>
    <t>214998</t>
  </si>
  <si>
    <t>SPAR DUB A/B 1600/650/20 průb.(BAL)</t>
  </si>
  <si>
    <t>214999</t>
  </si>
  <si>
    <t>SPAR DUB A/B 1800/650/20 průb.(BAL)</t>
  </si>
  <si>
    <t>76263</t>
  </si>
  <si>
    <t>SPAR DUB A/B 4000/610/40 NAPOJ.(BAL)</t>
  </si>
  <si>
    <t>76255</t>
  </si>
  <si>
    <t>SPAR DUB A/B 4000/800/18 NAPOJ.(BAL)</t>
  </si>
  <si>
    <t>76256</t>
  </si>
  <si>
    <t>SPAR DUB A/B 4000/800/27 NAPOJ.(BAL)</t>
  </si>
  <si>
    <t>298435</t>
  </si>
  <si>
    <t>SPAR DUB A/B 2450/1100/26 průb.(BAL)</t>
  </si>
  <si>
    <t>298434</t>
  </si>
  <si>
    <t>SPAR DUB A/B 2250/1100/26 průb.(BAL)</t>
  </si>
  <si>
    <t>298433</t>
  </si>
  <si>
    <t>SPAR DUB A/B 2100/1100/20 průb.(BAL)</t>
  </si>
  <si>
    <t>298432</t>
  </si>
  <si>
    <t>SPAR DUB A/B 2450/1100/40 průb.(BAL)</t>
  </si>
  <si>
    <t>284015</t>
  </si>
  <si>
    <t>SPAR DUB Rustik 2500/1250/18 NAPOJ</t>
  </si>
  <si>
    <t>289203</t>
  </si>
  <si>
    <t>SPAR DUB Rustik 2500/1250/20 NAPOJ</t>
  </si>
  <si>
    <t>298431</t>
  </si>
  <si>
    <t>SPAR DUB A/B 2250/1100/40 průb.(BAL)</t>
  </si>
  <si>
    <t>298429</t>
  </si>
  <si>
    <t>SPAR DUB A/B 2450/1100/20 průb.(BAL)</t>
  </si>
  <si>
    <t>298428</t>
  </si>
  <si>
    <t>SPAR DUB A/B 2250/1100/20 průb.(BAL)</t>
  </si>
  <si>
    <t>76229</t>
  </si>
  <si>
    <t>SPAR DUB A/B 4000/800/40 NAPOJ.(BAL)</t>
  </si>
  <si>
    <t>113587</t>
  </si>
  <si>
    <t>SPAR DUB A/B PODS.1100/200/20 průb.(BAL)</t>
  </si>
  <si>
    <t>113588</t>
  </si>
  <si>
    <t>SPAR DUB A/B PODS.1200/200/20 průb.(BAL)</t>
  </si>
  <si>
    <t>113589</t>
  </si>
  <si>
    <t>SPAR DUB A/B STUPEN R9 1100/300/40 průb.</t>
  </si>
  <si>
    <t>113590</t>
  </si>
  <si>
    <t>SPAR DUB A/B STUPEN R9 1200/300/40 průb.</t>
  </si>
  <si>
    <t>113579</t>
  </si>
  <si>
    <t>SPAR DUB A/B 2000/630/20 NAPOJ.(BAL)</t>
  </si>
  <si>
    <t>113581</t>
  </si>
  <si>
    <t>SPAR DUB A/B 2500/630/20 NAPOJ.(BAL)</t>
  </si>
  <si>
    <t>113583</t>
  </si>
  <si>
    <t>SPAR DUB A/B 2000/630/40 NAPOJ.(BAL)</t>
  </si>
  <si>
    <t>2060010201</t>
  </si>
  <si>
    <t>175566</t>
  </si>
  <si>
    <t>SPAR REMA-SMRK AB 2520/1220/18 průběžná</t>
  </si>
  <si>
    <t>214977</t>
  </si>
  <si>
    <t>SPAR SMRK AB 3000/1220/27 průb. (BAL)</t>
  </si>
  <si>
    <t>214988</t>
  </si>
  <si>
    <t>SPAR SMRK AB 3000/1220/40 průběžná (BAL)</t>
  </si>
  <si>
    <t>214989</t>
  </si>
  <si>
    <t>SPAR SMRK AB 2500/1220/11 průběžná</t>
  </si>
  <si>
    <t>214990</t>
  </si>
  <si>
    <t>SPAR SMRK AB 2500/1220/15 průběžná</t>
  </si>
  <si>
    <t>76309</t>
  </si>
  <si>
    <t>SPAR SMRK AB 2500/610/18 průběžná (BAL)</t>
  </si>
  <si>
    <t>76300</t>
  </si>
  <si>
    <t>SPAR SMRK AB 2500/610/27 průběžná (BAL)</t>
  </si>
  <si>
    <t>71349</t>
  </si>
  <si>
    <t>SPAR SMRK AB 2500/1220/18 průběžná (BAL)</t>
  </si>
  <si>
    <t>76259</t>
  </si>
  <si>
    <t>SPAR SMRK AB 2500/1220/27 průběžná (BAL)</t>
  </si>
  <si>
    <t>113607</t>
  </si>
  <si>
    <t>SPAR SMRK AB 3000/1220/18 průběžná (BAL)</t>
  </si>
  <si>
    <t>113611</t>
  </si>
  <si>
    <t>SPAR SMRK AB 2500/1220/40 průběžná (BAL)</t>
  </si>
  <si>
    <t>2060010202</t>
  </si>
  <si>
    <t>02822</t>
  </si>
  <si>
    <t>SPAR BOR. B/B 2500/1220/18 průb.(BAL)</t>
  </si>
  <si>
    <t>214830</t>
  </si>
  <si>
    <t>SPAR REMA-BOROVICE AB 2520/1220/18 průb.</t>
  </si>
  <si>
    <t>76314</t>
  </si>
  <si>
    <t>SPAR BOR. B/B 2500/610/18 průb.(BAL)</t>
  </si>
  <si>
    <t>76307</t>
  </si>
  <si>
    <t>SPAR BOR. B/B 2500/610/27 průb.(BAL)</t>
  </si>
  <si>
    <t>02823</t>
  </si>
  <si>
    <t>SPAR BOR. B/B 2500/1220/27 průb.(BAL)</t>
  </si>
  <si>
    <t>113568</t>
  </si>
  <si>
    <t>SPAR BOR. B/B 3000/1220/18 průb.(BAL)</t>
  </si>
  <si>
    <t>113570</t>
  </si>
  <si>
    <t>SPAR BOR. B/B 2500/1220/40 průb.(BAL)</t>
  </si>
  <si>
    <t>20600103</t>
  </si>
  <si>
    <t>113596</t>
  </si>
  <si>
    <t>SPAR HEVEA A/A 2100/670/40 napojovaná</t>
  </si>
  <si>
    <t>113597</t>
  </si>
  <si>
    <t>SPAR HEVEA A/A 2100/910/40 napojovaná</t>
  </si>
  <si>
    <t>113599</t>
  </si>
  <si>
    <t>SPAR HEVEA A/A 2500/910/40 napojovaná</t>
  </si>
  <si>
    <t>113595</t>
  </si>
  <si>
    <t>SPAR HEVEA A/A 2500/1000/20 napojovaná</t>
  </si>
  <si>
    <t>113602</t>
  </si>
  <si>
    <t>SPAR HEVEA A/B STUPEN R7 1100/300/40 nap</t>
  </si>
  <si>
    <t>113601</t>
  </si>
  <si>
    <t>SPAR HEVEA A/B PODST. 1100/200/20 napoj.</t>
  </si>
  <si>
    <t>206002</t>
  </si>
  <si>
    <t>76290</t>
  </si>
  <si>
    <t>BIO DESKA 3v SMRK B-uni 2520/2050/19</t>
  </si>
  <si>
    <t>Velké Hamry 291, 46845</t>
  </si>
  <si>
    <t>Tel: 483 311 008, 602 180 020</t>
  </si>
  <si>
    <t>e-mail: ztvzas@ztvz.cz</t>
  </si>
  <si>
    <t>web: www.ztvz.cz</t>
  </si>
  <si>
    <t>Ceník hranování (olepování) PUR a formátování</t>
  </si>
  <si>
    <t>olepovačka hran HOLZHER SPRINT 1329 premium</t>
  </si>
  <si>
    <t>Hranění PUR</t>
  </si>
  <si>
    <t xml:space="preserve">hrana do tl 23mm vč. růžků </t>
  </si>
  <si>
    <t>22,-kč/bm</t>
  </si>
  <si>
    <t xml:space="preserve">hrana  tl 23mm - 43mm vč. růžků </t>
  </si>
  <si>
    <t>30,-kč/bm</t>
  </si>
  <si>
    <t>Tvarové olepování *  kontaktním lep.</t>
  </si>
  <si>
    <t>100,-kč/bm</t>
  </si>
  <si>
    <t>Hranování EVA  od 100m cena domluvou</t>
  </si>
  <si>
    <t>velkoplošné CNC formátovací pile TECTRA 6120</t>
  </si>
  <si>
    <t>Formátování</t>
  </si>
  <si>
    <t>Formátování DTDL, HDF, DTDS, MDFS</t>
  </si>
  <si>
    <t>75,- kč/m2</t>
  </si>
  <si>
    <t>Formátování Lesk, Dýhovaný mat. DTL</t>
  </si>
  <si>
    <t>105,-kč/m2</t>
  </si>
  <si>
    <t>Ostatní služby</t>
  </si>
  <si>
    <t xml:space="preserve">Tuplování </t>
  </si>
  <si>
    <t>200,-kč/m2</t>
  </si>
  <si>
    <t>Dýhování</t>
  </si>
  <si>
    <t>individuální nacenění</t>
  </si>
  <si>
    <t>Lisování HPL</t>
  </si>
  <si>
    <t>výroba dílců na NC</t>
  </si>
  <si>
    <t>Balné</t>
  </si>
  <si>
    <t xml:space="preserve">účtujeme vždy </t>
  </si>
  <si>
    <t>50,-kč/paleta</t>
  </si>
  <si>
    <t>Doprava</t>
  </si>
  <si>
    <t>ZDARMA</t>
  </si>
  <si>
    <t>10,-kč/km</t>
  </si>
  <si>
    <t>osobní odběr</t>
  </si>
  <si>
    <t>Ceník je platný od 15.5.2017</t>
  </si>
  <si>
    <t>veškeré ceny jsou uvedeny  bez DPH</t>
  </si>
  <si>
    <t>* cena za každý započatý metr u dílce</t>
  </si>
  <si>
    <t>** ke stažení na našich stránkách</t>
  </si>
  <si>
    <t xml:space="preserve">při zakázce nad 15.000kč bez DPH do vzdálenosti 15km (platí pro 1,5t hmotnosti) </t>
  </si>
  <si>
    <t xml:space="preserve">při zakázce do 15.000kč bez DPH (platí pro 1,5t hmotnosti) </t>
  </si>
  <si>
    <t xml:space="preserve">C E N O V Á   N A B Í D K A </t>
  </si>
  <si>
    <t>DEMOS LIBEREC</t>
  </si>
  <si>
    <t>Liberec</t>
  </si>
  <si>
    <t xml:space="preserve"> </t>
  </si>
  <si>
    <t>IČ: 28457927</t>
  </si>
  <si>
    <t xml:space="preserve">IČ: </t>
  </si>
  <si>
    <t>DIČ: CZ28457927</t>
  </si>
  <si>
    <t xml:space="preserve">DIČ: </t>
  </si>
  <si>
    <t xml:space="preserve">Místo dodání: </t>
  </si>
  <si>
    <t xml:space="preserve">Popis akce: </t>
  </si>
  <si>
    <t xml:space="preserve">platnost nabídky: </t>
  </si>
  <si>
    <t>30 dní</t>
  </si>
  <si>
    <t>Poř. č.</t>
  </si>
  <si>
    <t>Množ.</t>
  </si>
  <si>
    <t>Jedn.cena (Kč)</t>
  </si>
  <si>
    <t>Cena celkem bez DPH(Kč)</t>
  </si>
  <si>
    <t>sleva Formátování</t>
  </si>
  <si>
    <t>5</t>
  </si>
  <si>
    <t xml:space="preserve">Celkem bez DPH </t>
  </si>
  <si>
    <t>Celkem vč. DPH 21%</t>
  </si>
  <si>
    <t>Ceny jsou uvedeny bez DPH 21%.</t>
  </si>
  <si>
    <t xml:space="preserve">Součástí nabídky není materiál, doprava a montáž </t>
  </si>
  <si>
    <t>Platnost nabídky 30 dní.</t>
  </si>
  <si>
    <t>Nabídku zpracoval Ing. Jan Zítek</t>
  </si>
  <si>
    <t>kód</t>
  </si>
  <si>
    <t>6</t>
  </si>
  <si>
    <t>7</t>
  </si>
  <si>
    <t>8</t>
  </si>
  <si>
    <t>10</t>
  </si>
  <si>
    <t xml:space="preserve">Hranování úzkých dílců </t>
  </si>
  <si>
    <t>11</t>
  </si>
  <si>
    <t>12</t>
  </si>
  <si>
    <t xml:space="preserve">expresní dodání </t>
  </si>
  <si>
    <t xml:space="preserve">Výroba dílců </t>
  </si>
  <si>
    <t xml:space="preserve">Formátování </t>
  </si>
  <si>
    <t xml:space="preserve">Hranování </t>
  </si>
  <si>
    <t>ABSL HU10113  BÍLÁ 101/110 PE 22/0,45</t>
  </si>
  <si>
    <t>ABSL HU17164  ANTRACIT 164  PE 22/0,45</t>
  </si>
  <si>
    <t>ABSB HU10113  BÍLÁ 101/110 PE 42/0,45</t>
  </si>
  <si>
    <t>ABSL HU10113  BÍLÁ 101 PR 22/0,45</t>
  </si>
  <si>
    <t>ABSB HU10113  BÍLÁ 101/110 PE 22/0,45</t>
  </si>
  <si>
    <t>ABSB HU122541 BÉŽOVÁ U116 PE 22/0,45</t>
  </si>
  <si>
    <t>ABSL HU122541 BÉŽOVÁ U116 PE 22/0,45</t>
  </si>
  <si>
    <t>ABSB HU10113  BÍLÁ 101/110 PE 28/2</t>
  </si>
  <si>
    <t>ABSB HU122541 BÉŽOVÁ U116 PE 22/2</t>
  </si>
  <si>
    <t>ABSB HU10113  BÍLÁ 101/110 PE 42/2</t>
  </si>
  <si>
    <t>ABSB HU122541 BÉŽOVÁ U116 PE 22/1</t>
  </si>
  <si>
    <t>ABSB HU10113  BÍLÁ 101/110 PE 22/2</t>
  </si>
  <si>
    <t>ABSB HU10113  BÍLÁ 101/110 PE 22/1</t>
  </si>
  <si>
    <t>ABSB HU122541 BÉŽOVÁ U116 PE 42/2</t>
  </si>
  <si>
    <t>ABSL HD263375 375/H3840/H1444 PE 22/0,45</t>
  </si>
  <si>
    <t>ABSB HD229345 9345/H1698/H1692 22/0,45</t>
  </si>
  <si>
    <t>ABSB HD223128 MERANO H3128 PE 22/0,45</t>
  </si>
  <si>
    <t>ABSL HD223128 MERANO H3128 PE 22/0,45</t>
  </si>
  <si>
    <t>ABSL HD229345 9345/H1698/H1692 22/0,45</t>
  </si>
  <si>
    <t>ABSB HD241145 DUB H1145/8197 28/2</t>
  </si>
  <si>
    <t>ABSB HD223615  TŘEŠEŇ H1615  22/1</t>
  </si>
  <si>
    <t>ABSB HD261521  JAVOR H1521  28/2</t>
  </si>
  <si>
    <t>ABSB HD229345 9345/H1698/H1692 28/2</t>
  </si>
  <si>
    <t>ABSB HD229345 9345/H1698/H1692 42/2</t>
  </si>
  <si>
    <t>ABSB HD229345 9345/H1698/H1692 22/2</t>
  </si>
  <si>
    <t>ABSB HD223128 MERANO H3128 PE 22/2</t>
  </si>
  <si>
    <t>ABSB HD223128 MERANO H3128 PE 42/2</t>
  </si>
  <si>
    <t>ABSB HD229345 9345/H1698/H1692 22/1</t>
  </si>
  <si>
    <t>ABSB HU11134  ŽLUTÁ U114/134 PE 22/0,45</t>
  </si>
  <si>
    <t>ABSL HU11134  ŽLUTÁ U114/134 PE 22/0,45</t>
  </si>
  <si>
    <t>ABSB HU13321  ČERVENÁ U321 PE 22/0,45</t>
  </si>
  <si>
    <t>ABSB HU11134  ŽLUTÁ U114/134 PE 22/0,7</t>
  </si>
  <si>
    <t>ABSB HU11134  ŽLUTÁ U114/134 PE 42/2</t>
  </si>
  <si>
    <t>ABSB HU177184 ŠEDÁ 7184 PE 22/2</t>
  </si>
  <si>
    <t>ABSB HU10113  8685 SN/W1000 ST22  22/2</t>
  </si>
  <si>
    <t>ABSB HU13321  ČERVENÁ U321 PE 22/1</t>
  </si>
  <si>
    <t>ABSB HU172162 ŠEDÁ TMAVÁ 162 PE 28/2</t>
  </si>
  <si>
    <t>ABSB HU101027 BÍLÁ U11027 XM (MATT) 23/1</t>
  </si>
  <si>
    <t>ABSB HU101000 BÍLÁ W1000 ST38/ST18 22/1</t>
  </si>
  <si>
    <t>ABSB HU177184 ŠEDÁ 7184 PE 22/1</t>
  </si>
  <si>
    <t>ABSB HU12564 KRÉMOVÁ 564 PE 22/1</t>
  </si>
  <si>
    <t>ABSB HU11134  ŽLUTÁ U114/134 PE 22/2</t>
  </si>
  <si>
    <t>ABSB HU10113  8685 SN/W1000 ST22  22/1</t>
  </si>
  <si>
    <t>ABSB HU13321  ČERVENÁ U321 PE 22/2</t>
  </si>
  <si>
    <t>ABSB HD262577  DUB MESSINA M3892 22/0,8</t>
  </si>
  <si>
    <t>ABSB HD25010 BOROVICE BÍLÁ K010 22/0,8</t>
  </si>
  <si>
    <t>ABSB HD291122 BÍL.DŘEVO H1122 GR 23/0,45</t>
  </si>
  <si>
    <t>ABSB HD291400 ATTIC WOOD H1400 23/0,45</t>
  </si>
  <si>
    <t>ABSB HD221636 TŘEŠEŇ H1636 GR 23/0,45</t>
  </si>
  <si>
    <t>ABSB HD251210 JILM H1210 GR 22/0,45</t>
  </si>
  <si>
    <t>ABSB HD213991 BUK COUNTRY H3991 22/0,45</t>
  </si>
  <si>
    <t>ABSB HD29116 CARBON WOOD K016 GR 22/0,8</t>
  </si>
  <si>
    <t>ABSB HD281137  WENGE H1137/6788 22/0,45</t>
  </si>
  <si>
    <t>ABSB HD263375 375/H3840/H1444 PE 22/0,45</t>
  </si>
  <si>
    <t>ABSB HD22435  TŘEŠEŇ 9755/M6048 PR 22/1</t>
  </si>
  <si>
    <t>ABSB HD281137  WENGE H1137/6788 22/2</t>
  </si>
  <si>
    <t>ABSB HD221705 TŘ H1705/H1706/340  28/2</t>
  </si>
  <si>
    <t>ABSB HD263375 375/H3840/H1444 PE 23/2</t>
  </si>
  <si>
    <t>ABSB HD263375 375/H3840/H1444 PE 22/1</t>
  </si>
  <si>
    <t>ABSB HD263375 375/H3840/H1444 PE 42/2</t>
  </si>
  <si>
    <t>ABSB HD263375 375/H3840/H1444 PE 28/2</t>
  </si>
  <si>
    <t>ABSB HD243133 DUB LANÝŽ H3133 GR 23/1</t>
  </si>
  <si>
    <t>ABSB HD243133 DUB LANÝŽ H3133 GR 23/2</t>
  </si>
  <si>
    <t>ABSB HD243133 DUB LANÝŽ H3133 GR 42/2</t>
  </si>
  <si>
    <t>ABSB HD291122 BÍLÉ DŘEVO H1122 GR 23/2</t>
  </si>
  <si>
    <t>ABSB HD241199 DUB THERMO H1199 GR 23/1</t>
  </si>
  <si>
    <t>ABSB HD241199 DUB THERMO H1199 GR 23/2</t>
  </si>
  <si>
    <t>ABSB HD241199 DUB THERMO H1199 GR 42/2</t>
  </si>
  <si>
    <t>ABSB HD283453 OŘECH TOSKANIA PE 22/2</t>
  </si>
  <si>
    <t>ABSB HD293451 FLEETWOOD H3451 GR 23/2</t>
  </si>
  <si>
    <t>ABSB HD293451 FLEETWOOD H3451 GR 42/2</t>
  </si>
  <si>
    <t>ABSB HD283773 OŘECH BĚLENÝ H3773 23/1</t>
  </si>
  <si>
    <t>ABSB HD283773 OŘECH BĚLENÝ H3773 23/2</t>
  </si>
  <si>
    <t>ABSB HD283773 OŘECH BĚLENÝ H3773 42/2</t>
  </si>
  <si>
    <t>ABSB HD241113 DUB KANSAS H1113 23/1</t>
  </si>
  <si>
    <t>ABSB HD241113 DUB KANSAS H1113 23/2</t>
  </si>
  <si>
    <t>ABSB HD241113 DUB KANSAS H1113 42/2</t>
  </si>
  <si>
    <t>ABSB HD291122 BÍLÉ DŘEVO H1122 GR 23/1</t>
  </si>
  <si>
    <t>ABSB HD291122 BÍLÉ DŘEVO H1122 GR 42/2</t>
  </si>
  <si>
    <t>ABSB HD291400 ATTIC WOOD H1400 GR 23/1</t>
  </si>
  <si>
    <t>ABSB HD291400 ATTIC WOOD H1400 GR 23/2</t>
  </si>
  <si>
    <t>ABSB HD291400 ATTIC WOOD H1400 GR 42/2</t>
  </si>
  <si>
    <t>ABSB HD221636 TŘEŠEŇ H1636 GR 23/1</t>
  </si>
  <si>
    <t>ABSB HD221636 TŘEŠEŇ H1636 GR 23/2</t>
  </si>
  <si>
    <t>ABSB HD221636 TŘEŠEŇ H1636 GR 42/2</t>
  </si>
  <si>
    <t>ABSB HD251210 JILM H1210 GR 23/1</t>
  </si>
  <si>
    <t>ABSB HD251210 JILM H1210 GR 23/2</t>
  </si>
  <si>
    <t>ABSB HD251210 JILM H1210 GR 42/2</t>
  </si>
  <si>
    <t>ABSB HD213991 BUK COUNTRY H3991 23/2</t>
  </si>
  <si>
    <t>ABSB HD213991 BUK COUNTRY H3991 42/2</t>
  </si>
  <si>
    <t>ABSB HD213991 BUK COUNTRY H3991 23/1</t>
  </si>
  <si>
    <t>ABSB HD29116 CARBON WOOD K016 GR 22/2</t>
  </si>
  <si>
    <t>ABSB HD29116 CARBON WOOD K016 GR 42/2</t>
  </si>
  <si>
    <t>ABSB HD281137  WENGE H1137/6788 42/2</t>
  </si>
  <si>
    <t>ABSB HD281137  WENGE H1137/6788 22/1</t>
  </si>
  <si>
    <t>ABSB HU108681 U11027/W1100 LESK 22/1</t>
  </si>
  <si>
    <t>ABSB HU108681 U11027/W1100 LESK 42/1</t>
  </si>
  <si>
    <t>ABSB HU188533 KAPUČÍNO 8533 LESK 22/1</t>
  </si>
  <si>
    <t>ABSB HU188533 KAPUČÍNO 8533 LESK 42/1</t>
  </si>
  <si>
    <t>ABSB HU19015 U999/190/P190 LESK 22/1</t>
  </si>
  <si>
    <t>ABSB HU19015 U999/190/P190 LESK 42/1</t>
  </si>
  <si>
    <t>ABSB 3099E/01 F2204 BETON 23/0,8</t>
  </si>
  <si>
    <t>ABSB 2646E U12007 (U007) ČER MATT 43/1,3</t>
  </si>
  <si>
    <t>ABSB 3099E/01 F2204 BETON 23/2</t>
  </si>
  <si>
    <t>ABSB 2646E U12007 (U007) ČER MATT 22/1,3</t>
  </si>
  <si>
    <t>ABSB 3099E/01 F2204 BETON 43/2</t>
  </si>
  <si>
    <t>ABSB H1250 RO čelní hrana 23/0,8</t>
  </si>
  <si>
    <t>ABSB H1400 RO čelní hrana 23/0,8</t>
  </si>
  <si>
    <t>ABSB H3154 RO čelní hrana 23/0,8</t>
  </si>
  <si>
    <t>ABSB U727 ST9 23/0,8</t>
  </si>
  <si>
    <t>ABSB H8956 ST10 23/1,3</t>
  </si>
  <si>
    <t>ABSB H8957 ST10 23/1,3</t>
  </si>
  <si>
    <t>ABSB H8958 ST10 23/1,3</t>
  </si>
  <si>
    <t>ABSB U8980 ST9 23/1,3</t>
  </si>
  <si>
    <t>ABSB U8981 ST9 23/1,3</t>
  </si>
  <si>
    <t>ABSB U8982 ST9 23/1,3</t>
  </si>
  <si>
    <t>ABSB H8955 SM 23/1,3</t>
  </si>
  <si>
    <t>ABSB F8980 LI 23/1,3</t>
  </si>
  <si>
    <t>ABSB H8959 AC 23/1,3</t>
  </si>
  <si>
    <t>ABSB H8961 AC 23/1,3</t>
  </si>
  <si>
    <t>ABSB H8960 AC 23/1,3</t>
  </si>
  <si>
    <t>ABSB F8981 AC 23/1,3</t>
  </si>
  <si>
    <t>ABSB F8982 AC 23/1,3</t>
  </si>
  <si>
    <t>ABSB U222 ST9 23/0,8</t>
  </si>
  <si>
    <t>ABSB U630 ST9 23/0,8</t>
  </si>
  <si>
    <t>ABSB U732 ST9 23/0,8</t>
  </si>
  <si>
    <t>ABSB U702 ST16 23/0,8</t>
  </si>
  <si>
    <t>ABSB F275 ST9 43/1,5</t>
  </si>
  <si>
    <t>ABSB U732 ST30 23/0,8</t>
  </si>
  <si>
    <t>ABSB U707 ST9 23/0,8</t>
  </si>
  <si>
    <t>ABSB U655 ST9 23/0,8</t>
  </si>
  <si>
    <t>ABSB U626 ST9 23/0,8</t>
  </si>
  <si>
    <t>ABSB U606 ST9 23/0,8</t>
  </si>
  <si>
    <t>ABSB U560 ST9 23/0,8</t>
  </si>
  <si>
    <t>ABSB U363 ST9 23/0,8</t>
  </si>
  <si>
    <t>ABSB U131 ST9 23/0,8</t>
  </si>
  <si>
    <t>ABSB U963 ST9 23/0,8</t>
  </si>
  <si>
    <t>ABSB U525 ST9 23/0,8</t>
  </si>
  <si>
    <t>ABSB Senosan VANILKA SCR 2805  23/1</t>
  </si>
  <si>
    <t>ABSB Senosan 806/P164 HSE298854 23/1</t>
  </si>
  <si>
    <t>ABSB Senosan LESK 802 HSE127315 53/0,7</t>
  </si>
  <si>
    <t>ABSB Senosan 806/P164 HSE298854 53/1</t>
  </si>
  <si>
    <t>ABSB 2620E U11003 (SE2) BÍLÁ MATT 22/1,3</t>
  </si>
  <si>
    <t>ABSB 2716E U16130 PÍSKOVÁ MATT 22/1,3</t>
  </si>
  <si>
    <t>ABSB 2648E U15133 KŘEMIČITÁ MATT 22/1,3</t>
  </si>
  <si>
    <t>ABSB 2717E U16184 KRÉMOVÁ MATT 22/1,3</t>
  </si>
  <si>
    <t>ABSB 2620E U11003 (SE2) BÍLÁ MATT 43/1,3</t>
  </si>
  <si>
    <t>ABSB 2716E U16130 PÍSKOVÁ MATT 43/1,3</t>
  </si>
  <si>
    <t>ABSB 2717E U16184 KRÉMOVÁ MATT 43/1,3</t>
  </si>
  <si>
    <t>HRDB BOROVICE  43/0,6 s flísem</t>
  </si>
  <si>
    <t>HRDB MAHAGON  23/0,6 s flísem</t>
  </si>
  <si>
    <t>HRDB DUB EVROPSKÝ 23/0,6 s flísem</t>
  </si>
  <si>
    <t>HRDB JAVOR EVROPSKÝ 43/0,6 s flísem</t>
  </si>
  <si>
    <t>HRDB JAVOR AMERICKÝ š.43/0,6 s flísem</t>
  </si>
  <si>
    <t>HRDB OŘECH AMERICKÝ 43/0,6 s flísem</t>
  </si>
  <si>
    <t>HRDB TEAK LL35 Fineline 56 24/0,6 s flís</t>
  </si>
  <si>
    <t>HRDB Dub Hoboken  broušená 46/1</t>
  </si>
  <si>
    <t>HRDB Dub Hoboken broušená 26/1</t>
  </si>
  <si>
    <t>ABSB-F212 st70 Lazio šedomodré 42/2</t>
  </si>
  <si>
    <t>ABSB-H3739 OŘECH ŠPALÍČEK 42/2</t>
  </si>
  <si>
    <t>ABSB-F166 st9 Aurora bianco 43/1,5</t>
  </si>
  <si>
    <t>ABSB-F385 st10 Hrubá omítka 43/1,5</t>
  </si>
  <si>
    <t>ABSB F041 ST15 Sonora bílá 43/1,5</t>
  </si>
  <si>
    <t>ABSB F105 ST15 Mramor Torano 43/1,5</t>
  </si>
  <si>
    <t>ABSB F371 ST82 Galizia šedobéž 43/1,5</t>
  </si>
  <si>
    <t>datábáze hran 10.8.2017</t>
  </si>
  <si>
    <t>datábáze materiálu 12.5.2017</t>
  </si>
  <si>
    <t xml:space="preserve">Požadovaný temín dodání - 1-2.týdny </t>
  </si>
  <si>
    <t>v případě skladových dekorů po domluvě do týdne</t>
  </si>
  <si>
    <t>!  Minimální rozměr pro olepení je  150x150!</t>
  </si>
  <si>
    <t>ABSB HU10113 101/110/W1000 SM 42/0,45</t>
  </si>
  <si>
    <t>ABSL HU10113 101/110/W1000 SM 22/0,45</t>
  </si>
  <si>
    <t>ABSB HU10113 101/110/W1000 SM 22/0,45</t>
  </si>
  <si>
    <t>ABSB HU12514 XG Slon.kost 514/U108/U113/9569 PE ST9 22/2</t>
  </si>
  <si>
    <t>ABSB HU12514 XG Slon.kost 514/U108/U113/9569 PE ST9 22/1</t>
  </si>
  <si>
    <t>ABSB HU12514 XG Slon.kost 514/U108/U113/9569 PE ST9 42/2</t>
  </si>
  <si>
    <t>ABSB HU17035 XG Šedá U708/191/7052 PE ST9 22/1</t>
  </si>
  <si>
    <t>ABSB HU17035 XG Šedá U708/191/7052 PE ST9 22/2</t>
  </si>
  <si>
    <t>ABSB HU17035 XG Šedá U708/191/7052 PE ST9 42/2</t>
  </si>
  <si>
    <t>ABSB HU17035 XG Šedá U708/191/7052 PE ST9 28/2</t>
  </si>
  <si>
    <t>ABSB HU10113 101/110/W1000 SM 28/2</t>
  </si>
  <si>
    <t>ABSB HU10113 101/110/W1000 SM 42/2</t>
  </si>
  <si>
    <t>ABSB HU10113 101/110/W1000 SM 22/1</t>
  </si>
  <si>
    <t>ABSB HU10113 101/110/W1000 SM 22/2</t>
  </si>
  <si>
    <t>ABSB HU10113 101/110/W1000 SM 42/1</t>
  </si>
  <si>
    <t>ABSB HD221950  KALV. H1950/1354  22/0,45</t>
  </si>
  <si>
    <t>ABSL HD271715 Bříza sněžná 1715 PE 22/0,45</t>
  </si>
  <si>
    <t>ABSB HD271715 Bříza sněžná 1715 PE 22/0,45</t>
  </si>
  <si>
    <t>ABSL HD221950  KALV. H1950/1354  22/0,45</t>
  </si>
  <si>
    <t>ABSB HD221950  KALV. H1950/1354  22/2</t>
  </si>
  <si>
    <t>ABSB HD271715 Bříza sněžná 1715 PE 22/1</t>
  </si>
  <si>
    <t>ABSB HD271715 Bříza sněžná 1715 PE 22/2</t>
  </si>
  <si>
    <t>ABSB HD271715 Bříza sněžná 1715 PE 42/2</t>
  </si>
  <si>
    <t>ABSB HD271715 Bříza sněžná 1715 PE 28/2</t>
  </si>
  <si>
    <t>ABSB HU167063 ZELENÁ SATIN 7063 PE 22/0,45</t>
  </si>
  <si>
    <t>ABSB HU150504 XG Modrá U504 PE ST9 22/0,45</t>
  </si>
  <si>
    <t>ABSB HU17767 XG Šedá U767 PE ST9 22/0,45</t>
  </si>
  <si>
    <t>ABSB HU170201 ŠEDÁ U201 PE ST9 22/0,45</t>
  </si>
  <si>
    <t>ABSB HU17960 XG Šedá onyx U960 PE ST9 22/0,45</t>
  </si>
  <si>
    <t>ABSB HU120222 XG Béžová U222 PE ST9 22/0,45</t>
  </si>
  <si>
    <t>ABSB HU172543 XG Šedá achát U750/5528 PE ST9 22/0,7</t>
  </si>
  <si>
    <t>ABSB HU101100 XG Bílá alpská W1100 PE ST9 22/0,45</t>
  </si>
  <si>
    <t>ABSB HU101100 XG Bílá alpská W1100 PE ST9 23/1</t>
  </si>
  <si>
    <t>ABSB HU15525 XG Modrá U525 PE ST9 22/0,45</t>
  </si>
  <si>
    <t>ABSB HU171179 XG Šedá U763 PE ST9 22/0,45</t>
  </si>
  <si>
    <t>ABSB HU188533 Cappuccino 8533/U200 PE 22/0,7</t>
  </si>
  <si>
    <t>ABSB HU122507 XG Béžová U224/U216 PE ST9 22/0,45</t>
  </si>
  <si>
    <t>ABSB HU13337 XG Růžová U337 PE ST9 22/0,45</t>
  </si>
  <si>
    <t>ABSB HU14332 XG Oranžová U332 PE ST9 22/0,45</t>
  </si>
  <si>
    <t>ABSB HU167190 ZELENÁ 7190 PE 42/2</t>
  </si>
  <si>
    <t>ABSB HU167063 ZELENÁ SATIN 7063 PE 22/2</t>
  </si>
  <si>
    <t>ABSB HU15128  MODRÁ U506/8984 PE 42/2</t>
  </si>
  <si>
    <t>ABSB HU18014  HNĚDÁ 8686  23/1</t>
  </si>
  <si>
    <t>ABSB HU150504 XG Modrá U504 PE ST9 23/1</t>
  </si>
  <si>
    <t>ABSB HU150504 XG Modrá U504 PE ST9 23/2</t>
  </si>
  <si>
    <t>ABSB HU17767 XG Šedá U767 PE ST9 23/1</t>
  </si>
  <si>
    <t>ABSB HU17767 XG Šedá U767 PE ST9 23/2</t>
  </si>
  <si>
    <t>ABSB HU170201 ŠEDÁ U201 PE ST9 23/1</t>
  </si>
  <si>
    <t>ABSB HU170201 ŠEDÁ U201 PE ST9 23/2</t>
  </si>
  <si>
    <t>ABSB HU101000 BÍLÁ W1000 ST38/ST18 22/2</t>
  </si>
  <si>
    <t>ABSB HU17960 XG Šedá onyx U960 PE ST9 23/1</t>
  </si>
  <si>
    <t>ABSB HU17960 XG Šedá onyx U960 PE ST9 23/2</t>
  </si>
  <si>
    <t>ABSB HU120222 XG Béžová U222 PE ST9 23/1</t>
  </si>
  <si>
    <t>ABSB HU120222 XG Béžová U222 PE ST9 23/2</t>
  </si>
  <si>
    <t>ABSB HU172543 XG Šedá achát U750/5528 PE ST9 22/2</t>
  </si>
  <si>
    <t>ABSB HU101100 XG Bílá alpská W1100 PE ST9 22/2</t>
  </si>
  <si>
    <t>ABSB HU17775 XG Šedobílá U775 PE ST9 22/2</t>
  </si>
  <si>
    <t>ABSB HU13003 XG Červená U323 PE ST9 22/2</t>
  </si>
  <si>
    <t>ABSB HU17775 XG Šedobílá U775 PE ST9 23/1</t>
  </si>
  <si>
    <t>ABSB HU101000 XG Bílá W1000 JEMNÁ PE ST9 22/1</t>
  </si>
  <si>
    <t>ABSB HU101000 XG Bílá W1000 JEMNÁ PE ST9 22/2</t>
  </si>
  <si>
    <t>ABSB HU101000 XG Bílá W1000 JEMNÁ PE ST9 42/2</t>
  </si>
  <si>
    <t>ABSB HU15525 XG Modrá U525 PE ST9 22/2</t>
  </si>
  <si>
    <t>ABSB HU101100 XG Bílá alpská W1100 PE ST9 42/2</t>
  </si>
  <si>
    <t>ABSB HU17741 XG Šedá U741 PE ST9 22/2</t>
  </si>
  <si>
    <t>ABSB HU17741 XG Šedá U741 PE ST9 22/1</t>
  </si>
  <si>
    <t>ABSB HU17741 XG Šedá U741 PE ST9 42/2</t>
  </si>
  <si>
    <t>ABSB HU171179 XG Šedá U763 PE ST9 22/1</t>
  </si>
  <si>
    <t>ABSB HU171179 XG Šedá U763 PE ST9 22/2</t>
  </si>
  <si>
    <t>ABSB HU13311 XG Červená tm. 5517/U311 PE ST9 22/1</t>
  </si>
  <si>
    <t>ABSB HU13311 XG Červená tm. 5517/U311 PE ST9 22/2</t>
  </si>
  <si>
    <t>ABSB HU188533 Cappuccino 8533/U200 PE 22/2</t>
  </si>
  <si>
    <t>ABSB HU122507 XG Béžová U224/U216 PE ST9 23/1</t>
  </si>
  <si>
    <t>ABSB HU122507 XG Béžová U224/U216 PE ST9 22/2</t>
  </si>
  <si>
    <t>ABSB HU13003 XG Červená U323 PE ST9 23/1</t>
  </si>
  <si>
    <t>ABSB HU13337 XG Růžová U337 PE ST9 22/2</t>
  </si>
  <si>
    <t>ABSB HU121343 XG Béžová U156 PE ST9 22/1</t>
  </si>
  <si>
    <t>ABSB HU121343 XG Béžová U156 PE ST9 22/2</t>
  </si>
  <si>
    <t>ABSB HU121343 XG Béžová U156 PE ST9 42/2</t>
  </si>
  <si>
    <t>ABSB HU14332 XG Oranžová U332 PE ST9 22/2</t>
  </si>
  <si>
    <t>ABSB HU14332 XG Oranžová U332 PE ST9 23/1</t>
  </si>
  <si>
    <t>ABSB HU12104 XG Vanilka U104/7031 PE ST9 22/1</t>
  </si>
  <si>
    <t>ABSB HU12104 XG Vanilka U104/7031 PE ST9 22/2</t>
  </si>
  <si>
    <t>ABSB HU12104 XG Vanilka U104/7031 PE ST9 28/2</t>
  </si>
  <si>
    <t>ABSB HU12104 XG Vanilka U104/7031 PE ST9 42/2</t>
  </si>
  <si>
    <t>ABSB HU15522 XG Modrá U522 PE ST9 23/1</t>
  </si>
  <si>
    <t>ABSB HU15522 XG Modrá U522 PE ST9 22/2</t>
  </si>
  <si>
    <t>ABSB HU15525 XG Modrá U525 PE ST9 23/1</t>
  </si>
  <si>
    <t>ABSB HU15128  MODRÁ U506/8984 PE 22/2</t>
  </si>
  <si>
    <t>ABSB HD24005 Dub K005 GR 22/0,45</t>
  </si>
  <si>
    <t>ABSB HD24005 Dub K005 GR 22/0,8</t>
  </si>
  <si>
    <t>ABSB HD284704 Ořech Aida H3704 PE 22/0,45</t>
  </si>
  <si>
    <t>ABSL HD284704 Ořech Aida H3704 PE 22/0,45</t>
  </si>
  <si>
    <t>ABSB HD25019 Jilm stříbrný K019 GR 22/0,45</t>
  </si>
  <si>
    <t>ABSB HD24021 Dub ječmen K021 GR 22/0,45</t>
  </si>
  <si>
    <t>ABSB HD25019 Jilm stříbrný K019 GR 22/0,8</t>
  </si>
  <si>
    <t>ABSB HD24021 Dub ječmen K021 GR 22/0,8</t>
  </si>
  <si>
    <t>ABSB HD298361 CROSSLINE SV. M6054/8361 GR 22/0,45</t>
  </si>
  <si>
    <t>ABSB HD298362 CROSSLINE TM. M6047/8362 GR 22/0,45</t>
  </si>
  <si>
    <t>ABSB HD293451 FLEETWOOD H3451 GR 22/0,45</t>
  </si>
  <si>
    <t>ABSB HD293732 Hickory hnědý H3732 PE 22/0,45</t>
  </si>
  <si>
    <t>ABSB HD283773 OŘECH BĚLENÝ H3773 22/0,45</t>
  </si>
  <si>
    <t>ABSB HD241113 DUB KANSAS H1113 22/0,45</t>
  </si>
  <si>
    <t>ABSB HD243154 DUB HNĚDÝ H3154 GR 22/0,45</t>
  </si>
  <si>
    <t>ABSB HD293453 FLEETWOOD H3453 GR 22/0,45</t>
  </si>
  <si>
    <t>ABSB HD293048 BORNEO AN H3048 PE 22/0,45</t>
  </si>
  <si>
    <t>ABSB HD291116 BAMENDA T H1116 GR 23/0,45</t>
  </si>
  <si>
    <t>ABSB HD243156 DUB H3156 GR 22/0,45</t>
  </si>
  <si>
    <t>ABSB HD291115 BAMENDA H1115 GR 23/0,45</t>
  </si>
  <si>
    <t>ABSB HD243170 DUB PŘÍRO H3170 GR 22/0,45</t>
  </si>
  <si>
    <t>ABSB HD243133 DUB LANÝŽ H3133 GR 22/0,45</t>
  </si>
  <si>
    <t>ABSB HD263860 JAVOR HARD H3860 22/0,45</t>
  </si>
  <si>
    <t>ABSB HD294450 FLEETWOOD H3450 22/0,45</t>
  </si>
  <si>
    <t>ABSB HD241399 DUB LANÝŽ H1399 22/0,45</t>
  </si>
  <si>
    <t>ABSB HD29651 JÍLOVEC ŠEDÝ F651 23/1</t>
  </si>
  <si>
    <t>ABSB HD241176 Dub Halifax H1176 GR 22/0,45</t>
  </si>
  <si>
    <t>ABSB HD241199 DUB THER  H1199 GR 22/0,45</t>
  </si>
  <si>
    <t>ABSB HD243395 DUB H3395 GR 22/0,45</t>
  </si>
  <si>
    <t>ABSB HD251401 PINIE H1401 GR 22/0,45</t>
  </si>
  <si>
    <t>ABSB HD243398 DUB KOŇAK H3398 22/0,45</t>
  </si>
  <si>
    <t>ABSB HD253433 Pinie polární H3433 GR 22/0,45</t>
  </si>
  <si>
    <t>ABSB HD253430 Pinie Aland H3430 GR 22/0,45</t>
  </si>
  <si>
    <t>ABSB HD21112 BUK K012 PE 22/0,45</t>
  </si>
  <si>
    <t>ABSB HD288912 OLIVA 8912 22/0,45</t>
  </si>
  <si>
    <t>ABSB HD298362 CROSSLINE TM. M6047/8362 GR 22/1</t>
  </si>
  <si>
    <t>ABSB HD298361 CROSSLINE SV. M6054/8361 GR 22/1</t>
  </si>
  <si>
    <t>ABSB HD298361 CROSSLINE SV. M6054/8361 GR 42/1</t>
  </si>
  <si>
    <t>ABSB HD298362 CROSSLINE TM. M6047/8362 GR 42/1</t>
  </si>
  <si>
    <t>ABSB HD24005 Dub K005 GR 22/2</t>
  </si>
  <si>
    <t>ABSB HD24005 Dub K005 GR 42/2</t>
  </si>
  <si>
    <t>ABSB HD298362 CROSSLINE TM. M6047/8362 GR 22/2</t>
  </si>
  <si>
    <t>ABSB HD298361 CROSSLINE SV. M6054/8361 GR 22/2</t>
  </si>
  <si>
    <t>ABSB HD284704 Ořech Aida H3704 PE 22/1</t>
  </si>
  <si>
    <t>ABSB HD284704 Ořech Aida H3704 PE 22/2</t>
  </si>
  <si>
    <t>ABSB HD284704 Ořech Aida H3704 PE 42/2</t>
  </si>
  <si>
    <t>ABSB HD284704 Ořech Aida H3704 PE 28/2</t>
  </si>
  <si>
    <t>ABSB HD25019 Jilm stříbrný K019 GR 22/2</t>
  </si>
  <si>
    <t>ABSB HD25019 Jilm stříbrný K019 GR 42/2</t>
  </si>
  <si>
    <t>ABSB HD24021 Dub ječmen K021 GR 22/2</t>
  </si>
  <si>
    <t>ABSB HD24021 Dub ječmen K021 GR 42/2</t>
  </si>
  <si>
    <t>ABSB HD293732 Hickory hnědý H3732 PE 23/1</t>
  </si>
  <si>
    <t>ABSB HD293732 Hickory hnědý H3732 PE 23/2</t>
  </si>
  <si>
    <t>ABSB HD293732 Hickory hnědý H3732 PE 42/2</t>
  </si>
  <si>
    <t>ABSB HD243154 DUB HNĚDÝ H3154 GR 23/1</t>
  </si>
  <si>
    <t>ABSB HD243154 DUB HNĚDÝ H3154 GR 23/2</t>
  </si>
  <si>
    <t>ABSB HD243154 DUB HNĚDÝ H3154 GR 42/2</t>
  </si>
  <si>
    <t>ABSB HD293453 FLEETWOOD H3453 GR 23/1</t>
  </si>
  <si>
    <t>ABSB HD293453 FLEETWOOD H3453 GR 23/2</t>
  </si>
  <si>
    <t>ABSB HD293453 FLEETWOOD H3453 GR 42/2</t>
  </si>
  <si>
    <t>ABSB HD293048 BORNEO ANT. H3048 PE 23/1</t>
  </si>
  <si>
    <t>ABSB HD293048 BORNEO ANT. H3048 PE 23/2</t>
  </si>
  <si>
    <t>ABSB HD293048 BORNEO ANT. H3048 PE 42/2</t>
  </si>
  <si>
    <t>ABSB HD291116 BAMENDA TM. H1116 GR 23/1</t>
  </si>
  <si>
    <t>ABSB HD291116 BAMENDA TM. H1116 GR 23/2</t>
  </si>
  <si>
    <t>ABSB HD291116 BAMENDA TM. H1116 GR 42/2</t>
  </si>
  <si>
    <t>ABSB HD293451 FLEETWOOD H3451 GR 23/1</t>
  </si>
  <si>
    <t>ABSB HD243156 DUB H3156 GR 23/1</t>
  </si>
  <si>
    <t>ABSB HD243156 DUB H3156 GR 23/2</t>
  </si>
  <si>
    <t>ABSB HD243156 DUB H3156 GR 42/2</t>
  </si>
  <si>
    <t>ABSB HD291115 BAMENDA H1115 GR 23/1</t>
  </si>
  <si>
    <t>ABSB HD291115 BAMENDA H1115 GR 23/2</t>
  </si>
  <si>
    <t>ABSB HD291115 BAMENDA H1115 GR 42/2</t>
  </si>
  <si>
    <t>ABSB HD243170 DUB PŘÍRODNÍ H3170 GR 23/1</t>
  </si>
  <si>
    <t>ABSB HD243170 DUB PŘÍRODNÍ H3170 GR 23/2</t>
  </si>
  <si>
    <t>ABSB HD243170 DUB PŘÍRODNÍ H3170 GR 42/2</t>
  </si>
  <si>
    <t>ABSB HD263860 JAVOR HARD H3860 23/1</t>
  </si>
  <si>
    <t>ABSB HD263860 JAVOR HARD H3860 23/2</t>
  </si>
  <si>
    <t>ABSB HD263860 JAVOR HARD H3860 42/2</t>
  </si>
  <si>
    <t>ABSB HD294450 FLEETWOOD H3450 23/1</t>
  </si>
  <si>
    <t>ABSB HD294450 FLEETWOOD H3450 23/2</t>
  </si>
  <si>
    <t>ABSB HD294450 FLEETWOOD H3450 42/2</t>
  </si>
  <si>
    <t>ABSB HD241399 DUB LANÝŽ H1399 23/1</t>
  </si>
  <si>
    <t>ABSB HD241399 DUB LANÝŽ H1399 23/2</t>
  </si>
  <si>
    <t>ABSB HD241399 DUB LANÝŽ H1399 42/2</t>
  </si>
  <si>
    <t>ABSB HD29651 JÍLOVEC ŠEDÝ F651 23/2</t>
  </si>
  <si>
    <t>ABSB HD29651 JÍLOVEC ŠEDÝ F651 42/2</t>
  </si>
  <si>
    <t>ABSB HD241176 Dub Halifax H1176 GR 23/1</t>
  </si>
  <si>
    <t>ABSB HD241176 Dub Halifax H1176 GR 23/2</t>
  </si>
  <si>
    <t>ABSB HD241176 Dub Halifax H1176 GR 42/2</t>
  </si>
  <si>
    <t>ABSB HD243395 DUB H3395 GR 23/1</t>
  </si>
  <si>
    <t>ABSB HD243395 DUB H3395 GR 23/2</t>
  </si>
  <si>
    <t>ABSB HD243395 DUB H3395 GR 42/2</t>
  </si>
  <si>
    <t>ABSB HD251401 PINIE H1401 GR 23/1</t>
  </si>
  <si>
    <t>ABSB HD251401 PINIE H1401 GR 23/2</t>
  </si>
  <si>
    <t>ABSB HD251401 PINIE H1401 GR 42/2</t>
  </si>
  <si>
    <t>ABSB HD243398 DUB KOŇAK H3398 23/1</t>
  </si>
  <si>
    <t>ABSB HD243398 DUB KOŇAK H3398 23/2</t>
  </si>
  <si>
    <t>ABSB HD243398 DUB KOŇAK H3398 42/2</t>
  </si>
  <si>
    <t>ABSB HD253433 Pinie polární H3433 GR 23/1</t>
  </si>
  <si>
    <t>ABSB HD253433 Pinie polární H3433 GR 23/2</t>
  </si>
  <si>
    <t>ABSB HD253433 Pinie polární H3433 GR 42/2</t>
  </si>
  <si>
    <t>ABSB HD253430 Pinie Aland H3430 GR 23/1</t>
  </si>
  <si>
    <t>ABSB HD253430 Pinie Aland H3430 GR 23/2</t>
  </si>
  <si>
    <t>ABSB HD253430 Pinie Aland H3430 GR 42/2</t>
  </si>
  <si>
    <t>ABSB HD248304 DUB IMABARI 5529 PR 22/1</t>
  </si>
  <si>
    <t>ABSB HD21112 BUK K012 PE 22/2</t>
  </si>
  <si>
    <t>ABSB HD21112 BUK K012 PE 42/2</t>
  </si>
  <si>
    <t>ABSB HD21112 BUK K012 PE 22/0,8</t>
  </si>
  <si>
    <t>ABSB HU18014 HNĚDÁ U16182 (U182) LESK 22/1</t>
  </si>
  <si>
    <t>ABSB HU183189 CUANDO U15193 (U1193) LESK 22/1</t>
  </si>
  <si>
    <t>ABSB HU110131 ŽLUTÁ U15579 (U1579) LESK 22/1</t>
  </si>
  <si>
    <t>ABSB HU141667 ORANŽOVÁ U16010 (U1667) LESK 22/1</t>
  </si>
  <si>
    <t>ABSB HU132656 Červená tm. U311/5517 LESK 22/1</t>
  </si>
  <si>
    <t>ABSB HU12514 Slon.kost 514/U108/U113 LESK 22/1</t>
  </si>
  <si>
    <t>ABSB HU132656 Červená tm. U311/5517 LESK 42/1</t>
  </si>
  <si>
    <t>ABSB HU12514 Slon.kost 514/U108/U113 LESK 42/1</t>
  </si>
  <si>
    <t>Vzorkovník REHAU ABS  SK skladová kol.</t>
  </si>
  <si>
    <t>ABSB NES 587W/13 H1950 CALV ST15 22/0,4</t>
  </si>
  <si>
    <t>ABSB NES 587W/13 H1950 CALV ST15 23/0,8</t>
  </si>
  <si>
    <t>ABSB NES 587W/13 H1950 CALVADO ST15 23/2</t>
  </si>
  <si>
    <t>ABSB NES 587W/13 H1950 CALVADO ST15 43/2</t>
  </si>
  <si>
    <t>ABSB 76490 ČERNÁ 190/U12007 LESK 45/1,3</t>
  </si>
  <si>
    <t>ABSB 76490 ČERNÁ 190/U12007 LESK 23/1,3</t>
  </si>
  <si>
    <t>ABSB H3325 ST9 Dub Gladstone tabákový - čelní hrana 23/0,8</t>
  </si>
  <si>
    <t>ABSB H3766 RO Jilm Cape tm.hnědý - čelní hrana 23/0,8</t>
  </si>
  <si>
    <t>ABSB H3403 RO Modřín horský bílý - čelní hrana 23/0,8</t>
  </si>
  <si>
    <t>ABSB H3404 RO Modřín horský hnědý - čelní hrana 23/0,8</t>
  </si>
  <si>
    <t>ABSB H1486 RO Pinie Pasadena - čelní hrana 23/0,8</t>
  </si>
  <si>
    <t>ABSB H1176 RO Dub Halifax bílý - čelní hrana 23/0,8</t>
  </si>
  <si>
    <t>ABSB H1180 RO Dub Halifax přírodní - čelní hrana 23/0,8</t>
  </si>
  <si>
    <t>ABSB H1181 RO Dub Halifax tabákový - čelní hrana 23/0,8</t>
  </si>
  <si>
    <t>ABSB H3326 RO Dub Gladstone šedobéžový - čelní hrana 23/0,8</t>
  </si>
  <si>
    <t>ABSB H3325 RO Dub Gladstone tabákový - čelní hrana 23/0,8</t>
  </si>
  <si>
    <t>ABSB H3342 RO Dub Gladstone sépiový - čelní hrana 23/0,8</t>
  </si>
  <si>
    <t>ABSB H3325 RO Dub Gladstone tabákový - čelní hrana 43/1,5</t>
  </si>
  <si>
    <t>Vzorkovník podsvětlitelné hrany Rehau</t>
  </si>
  <si>
    <t>VZP116P</t>
  </si>
  <si>
    <t>Vzorkovník hran Rehau - PREMIUM</t>
  </si>
  <si>
    <t>ABSB H1298 ST22 Jasan Lyon pískový 23/2</t>
  </si>
  <si>
    <t>ABSB H3303 ST10 Dub Hamilton přírodní 23/0,8</t>
  </si>
  <si>
    <t>ABSB H3080 ST15 Mahagon 23/2</t>
  </si>
  <si>
    <t>ABSB H3114 ST9 Hruška Tirano 23/2</t>
  </si>
  <si>
    <t>ABSB H3700 ST10 Ořech Pacifik přírodní 23/2</t>
  </si>
  <si>
    <t>ABSB H3702 ST10 Ořech Pacifik tabákový 23/2</t>
  </si>
  <si>
    <t>ABSB H3840 ST9 Javor Mandal přírodní 23/2</t>
  </si>
  <si>
    <t>ABSB H3332 ST10 Dub Nebraska šedý 23/2</t>
  </si>
  <si>
    <t>ABSB H1145 ST10 Dub Bardolino přírodní 23/2</t>
  </si>
  <si>
    <t>ABSB H3303 ST10 Dub Hamilton přírodní 23/2</t>
  </si>
  <si>
    <t>ABSB U999 ST2 Černá 23/2</t>
  </si>
  <si>
    <t>ABSB F425 ST10 Len béžový 23/2</t>
  </si>
  <si>
    <t>ABSB W1000 ST22 Prémiově bílá 23/2</t>
  </si>
  <si>
    <t>ABSB H3113 ST15 Hruška Lindau 23/2</t>
  </si>
  <si>
    <t>ABSB F425 ST10 Len béžový 23/0,8</t>
  </si>
  <si>
    <t>ABSB H1146 ST10 Dub Bardolino šedý 23/2</t>
  </si>
  <si>
    <t>ABSB H1424 ST22 Fineline krémový 23/2</t>
  </si>
  <si>
    <t>ABSB U999 ST2 Černá 23/0,8</t>
  </si>
  <si>
    <t>ABSB H3309 ST28 Dub Gladstone pískový 23/0,8</t>
  </si>
  <si>
    <t>ABSB H3325 ST28 Dub Gladstone tabákový 23/0,8</t>
  </si>
  <si>
    <t>ABSB H3326 ST28 Dub Gladstone šedobéžový 23/0,8</t>
  </si>
  <si>
    <t>ABSB H3309 ST28 Dub Gladstone pískový 23/2</t>
  </si>
  <si>
    <t>ABSB H3325 ST28 Dub Gladstone tabákový 23/2</t>
  </si>
  <si>
    <t>ABSB H3326 ST28 Dub Gladstone šedobéžový 23/2</t>
  </si>
  <si>
    <t>ABSB H3331 ST10 Dub Nebraska přírodní 23/2</t>
  </si>
  <si>
    <t>ABSB H1250 ST36 Jasan Navarra 23/0,8</t>
  </si>
  <si>
    <t>ABSB H1250 ST36 Jasan Navarra 23/2</t>
  </si>
  <si>
    <t>ABSB H1486 ST36 Pinie Pasadena 23/0,8</t>
  </si>
  <si>
    <t>ABSB H1486 ST36 Pinie Pasadena 23/2</t>
  </si>
  <si>
    <t>ABSB H3012 ST22 Coco Bolo přírodní 23/2</t>
  </si>
  <si>
    <t>ABSB H1511 ST15 Buk Bavaria 22/0,4</t>
  </si>
  <si>
    <t>ABSB H1277 ST9 Akácie Lakeland světlá 23/2</t>
  </si>
  <si>
    <t>ABSB H3704 ST15 Ořech Aida tabákový 23/2</t>
  </si>
  <si>
    <t>ABSB H1151 ST10 Dub Arizona hnědý 23/2</t>
  </si>
  <si>
    <t>ABSB H1180 ST37 Dub Halifax přírodní 23/0,8</t>
  </si>
  <si>
    <t>ABSB H1181 ST37 Dub Halifax tabákový 23/0,8</t>
  </si>
  <si>
    <t>ABSB H1180 ST37 Dub Halifax přírodní 43/1,5</t>
  </si>
  <si>
    <t>ABSB H1181 ST37 Dub Halifax tabákový 43/1,5</t>
  </si>
  <si>
    <t>ABSB W1000 ST89 Prémiově bílá 43/1,5</t>
  </si>
  <si>
    <t>ABSB H1181 ST37 Dub Halifax tabákový 23/2</t>
  </si>
  <si>
    <t>ABSB F501 ST2 Hliník kartáčovaný 23/2</t>
  </si>
  <si>
    <t>ABSB U999 ST89 Černá 43/1,5</t>
  </si>
  <si>
    <t>ABSB H1180 ST37 Dub Halifax přírodní 23/2</t>
  </si>
  <si>
    <t>ABSB F509 ST2 Hliník 22/0,4</t>
  </si>
  <si>
    <t>ABSB F509 ST2 Hliník 23/2</t>
  </si>
  <si>
    <t>ABSB F509 ST2 Hliník 43/2</t>
  </si>
  <si>
    <t>ABSB H1511 ST15 Buk Bavaria 23/2</t>
  </si>
  <si>
    <t>ABSB H1582 ST15 Buk Ellmau 23/2</t>
  </si>
  <si>
    <t>ABSB H1733 ST9 Bříza Mainau 23/2</t>
  </si>
  <si>
    <t>ABSB W1000 ST38 Prémiově bílá 23/0,4</t>
  </si>
  <si>
    <t>ABSB W1100 ST9 Alpská bílá 23/0,4</t>
  </si>
  <si>
    <t>ABSB W1100 ST30 Alpská bílá 23/0,4</t>
  </si>
  <si>
    <t>ABSB U104 ST9 Alabastrově bílá 23/0,4</t>
  </si>
  <si>
    <t>ABSB U788 ST9 Arktická šedá 23/0,4</t>
  </si>
  <si>
    <t>ABSB U788 ST16 Arktická šedá 23/0,4</t>
  </si>
  <si>
    <t>ABSB U818 ST9 Tmavě hnědá 23/0,4</t>
  </si>
  <si>
    <t>ABSB U899 ST9 Kosmicky šedá 23/0,4</t>
  </si>
  <si>
    <t>ABSB U999 ST38 Černá 23/0,4</t>
  </si>
  <si>
    <t>ABSB H1101 ST12 Makassar mokka 23/0,4</t>
  </si>
  <si>
    <t>ABSB H1113 ST10 Dub Kansas hnědý 23/0,4</t>
  </si>
  <si>
    <t>ABSB H1114 ST9 Dub Ribera 23/0,4</t>
  </si>
  <si>
    <t>ABSB H1115 ST12 Bamenda šedobéžová 23/0,4</t>
  </si>
  <si>
    <t>ABSB H1116 ST12 Wenge Bamenda tmavá 23/0,4</t>
  </si>
  <si>
    <t>ABSB H1122 ST22 Whitewood 23/0,4</t>
  </si>
  <si>
    <t>ABSB H1123 ST22 Graphitewood 23/0,4</t>
  </si>
  <si>
    <t>ABSB H1137 ST12 Dub Sorano černohnědý 23/0,4</t>
  </si>
  <si>
    <t>ABSB H1176 ST37 Dub Halifax bílý 23/0,4</t>
  </si>
  <si>
    <t>ABSB H1199 ST12 Dub Thermo černohnědý 23/0,4</t>
  </si>
  <si>
    <t>ABSB H1210 ST33 Jilm Tossini šedobéžový 23/0,4</t>
  </si>
  <si>
    <t>ABSB H1212 ST33 Jilm Tossini hnědý 23/0,4</t>
  </si>
  <si>
    <t>ABSB H1213 ST33 Jilm Tossini přírodní 23/0,4</t>
  </si>
  <si>
    <t>ABSB H1387 ST10 Dub Denver grafitový 23/0,4</t>
  </si>
  <si>
    <t>ABSB H1399 ST10 Dub Denver lanýžověhnědý 23/0,4</t>
  </si>
  <si>
    <t>ABSB H1400 ST36 Zašlé dřevo 23/0,4</t>
  </si>
  <si>
    <t>ABSB H1401 ST22 Pinie Cascina 23/0,4</t>
  </si>
  <si>
    <t>ABSB H1444 ST9 Borovice alpská 23/0,4</t>
  </si>
  <si>
    <t>ABSB H1636 ST12 Třešeň Locarno 23/0,4</t>
  </si>
  <si>
    <t>ABSB H3047 ST10 Borneo lanýžověhnědé 23/0,4</t>
  </si>
  <si>
    <t>ABSB H3048 ST10 Borneo antickyhnědé 23/0,4</t>
  </si>
  <si>
    <t>ABSB H3131 ST12 Dub Davos přírodní 23/0,4</t>
  </si>
  <si>
    <t>ABSB H3133 ST12 Dub Davos lanýžověhnědý 23/0,4</t>
  </si>
  <si>
    <t>ABSB H3154 ST36 Dub Charleston tm.hnědý 23/0,4</t>
  </si>
  <si>
    <t>ABSB H3156 ST12 Dub Corbridge šedý 23/0,4</t>
  </si>
  <si>
    <t>ABSB H3170 ST12 Dub Kendal přírodní 23/0,4</t>
  </si>
  <si>
    <t>ABSB H3342 ST28 Dub Gladstone sépiový 23/0,4</t>
  </si>
  <si>
    <t>ABSB H3395 ST12 Dub Corbridge přírodní 23/0,4</t>
  </si>
  <si>
    <t>ABSB H3398 ST12 Dub Kendal koňakový 23/0,4</t>
  </si>
  <si>
    <t>ABSB H3430 ST22 Pinie Aland bílá 23/0,4</t>
  </si>
  <si>
    <t>ABSB H3433 ST22 Pinie Aland polární 23/0,4</t>
  </si>
  <si>
    <t>ABSB H3450 ST22 Fleetwood bílý 23/0,4</t>
  </si>
  <si>
    <t>ABSB H3451 ST22 Fleetwood šampaňský 23/0,4</t>
  </si>
  <si>
    <t>ABSB H3453 ST22 Fleetwood lávověšedý 23/0,4</t>
  </si>
  <si>
    <t>ABSB H3711 ST9 Ořech Carini tabákový 23/0,4</t>
  </si>
  <si>
    <t>ABSB H3730 ST10 Hickory přírodní 23/0,4</t>
  </si>
  <si>
    <t>ABSB H3732 ST10 Hickory hnědý 23/0,4</t>
  </si>
  <si>
    <t>ABSB H3773 ST9 Ořech Carini bělený 23/0,4</t>
  </si>
  <si>
    <t>ABSB H3860 ST9 Javor Hard šampaňský 23/0,4</t>
  </si>
  <si>
    <t>ABSB H3991 ST10 Buk Country přírodní 23/0,4</t>
  </si>
  <si>
    <t>ABSB F186 ST9 Beton Chicago sv.šedý 23/0,4</t>
  </si>
  <si>
    <t>ABSB F187 ST9 Beton Chicago tm.šedý 23/0,4</t>
  </si>
  <si>
    <t>ABSB F302 ST87 Ferro bronzový 23/0,4</t>
  </si>
  <si>
    <t>ABSB F433 ST10 Len antracitový 23/0,4</t>
  </si>
  <si>
    <t>ABSB F570 ST2 Metallic měděný 23/0,4</t>
  </si>
  <si>
    <t>ABSB F571 ST2 Metallic zlatý 23/0,4</t>
  </si>
  <si>
    <t>ABSB F649 ST16 Jílovec bílý 23/0,4</t>
  </si>
  <si>
    <t>ABSB F651 ST16 Jílovec šedý 23/0,4</t>
  </si>
  <si>
    <t>ABSB U224 ST9 Hedvábně bílá 23/0,4</t>
  </si>
  <si>
    <t>ABSB W1000 ST38 Prémiově bílá 23/2</t>
  </si>
  <si>
    <t>ABSB W1100 ST9 Alpská bílá 23/2</t>
  </si>
  <si>
    <t>ABSB W1100 ST30 Alpská bílá 23/2</t>
  </si>
  <si>
    <t>ABSB U104 ST9 Alabastrově bílá 23/2</t>
  </si>
  <si>
    <t>ABSB U788 ST9 Arktická šedá 23/2</t>
  </si>
  <si>
    <t>ABSB U788 ST16 Arktická šedá 23/2</t>
  </si>
  <si>
    <t>ABSB U818 ST9 Tmavě hnědá 23/2</t>
  </si>
  <si>
    <t>ABSB U899 ST9 Kosmicky šedá 23/2</t>
  </si>
  <si>
    <t>ABSB U999 ST38 Černá 23/2</t>
  </si>
  <si>
    <t>ABSB H1101 ST12 Makassar mokka 23/2</t>
  </si>
  <si>
    <t>ABSB H1113 ST10 Dub Kansas hnědý 23/2</t>
  </si>
  <si>
    <t>ABSB H1114 ST9 Dub Ribera 23/2</t>
  </si>
  <si>
    <t>ABSB H1115 ST12 Bamenda šedobéžová 23/2</t>
  </si>
  <si>
    <t>ABSB H1116 ST12 Wenge Bamenda tmavá 23/2</t>
  </si>
  <si>
    <t>ABSB H1122 ST22 Whitewood 23/2</t>
  </si>
  <si>
    <t>ABSB H1123 ST22 Graphitewood 23/2</t>
  </si>
  <si>
    <t>ABSB H1137 ST12 Dub Sorano černohnědý 23/2</t>
  </si>
  <si>
    <t>ABSB H1176 ST37 Dub Halifax bílý 23/2</t>
  </si>
  <si>
    <t>ABSB H1199 ST12 Dub Thermo černohnědý 23/2</t>
  </si>
  <si>
    <t>ABSB H1210 ST33 Jilm Tossini šedobéžový 23/2</t>
  </si>
  <si>
    <t>ABSB H1212 ST33 Jilm Tossini hnědý 23/2</t>
  </si>
  <si>
    <t>ABSB H1213 ST33 Jilm Tossini přírodní 23/2</t>
  </si>
  <si>
    <t>ABSB H1387 ST10 Dub Denver grafitový 23/2</t>
  </si>
  <si>
    <t>ABSB H1399 ST10 Dub Denver lanýžověhnědý 23/2</t>
  </si>
  <si>
    <t>ABSB H1400 ST36 Zašlé dřevo 23/2</t>
  </si>
  <si>
    <t>ABSB H1401 ST22 Pinie Cascina 23/2</t>
  </si>
  <si>
    <t>ABSB H1444 ST9 Borovice alpská 23/2</t>
  </si>
  <si>
    <t>ABSB H1636 ST12 Třešeň Locarno 23/2</t>
  </si>
  <si>
    <t>ABSB H3047 ST10 Borneo lanýžověhnědé 23/2</t>
  </si>
  <si>
    <t>ABSB H3048 ST10 Borneo antickyhnědé 23/2</t>
  </si>
  <si>
    <t>ABSB H3131 ST12 Dub Davos přírodní 23/2</t>
  </si>
  <si>
    <t>ABSB H3133 ST12 Dub Davos lanýžověhnědý 23/2</t>
  </si>
  <si>
    <t>ABSB H3154 ST36 Dub Charleston tm.hnědý 23/2</t>
  </si>
  <si>
    <t>ABSB H3156 ST12 Dub Corbridge šedý 23/2</t>
  </si>
  <si>
    <t>ABSB H3170 ST12 Dub Kendal přírodní 23/2</t>
  </si>
  <si>
    <t>ABSB H3342 ST28 Dub Gladstone sépiový 23/2</t>
  </si>
  <si>
    <t>ABSB H3395 ST12 Dub Corbridge přírodní 23/2</t>
  </si>
  <si>
    <t>ABSB H3398 ST12 Dub Kendal koňakový 23/2</t>
  </si>
  <si>
    <t>ABSB H3430 ST22 Pinie Aland bílá 23/2</t>
  </si>
  <si>
    <t>ABSB H3433 ST22 Pinie Aland polární 23/2</t>
  </si>
  <si>
    <t>ABSB H3450 ST22 Fleetwood bílý 23/2</t>
  </si>
  <si>
    <t>ABSB H3451 ST22 Fleetwood šampaňský 23/2</t>
  </si>
  <si>
    <t>ABSB H3453 ST22 Fleetwood lávověšedý 23/2</t>
  </si>
  <si>
    <t>ABSB H3711 ST9 Ořech Carini tabákový 23/2</t>
  </si>
  <si>
    <t>ABSB H3730 ST10 Hickory přírodní 23/2</t>
  </si>
  <si>
    <t>ABSB H3732 ST10 Hickory hnědý 23/2</t>
  </si>
  <si>
    <t>ABSB H3773 ST9 Ořech Carini bělený 23/2</t>
  </si>
  <si>
    <t>ABSB H3860 ST9 Javor Hard šampaňský 23/2</t>
  </si>
  <si>
    <t>ABSB H3991 ST10 Buk Country přírodní 23/2</t>
  </si>
  <si>
    <t>ABSB F186 ST9 Beton Chicago sv.šedý 23/2</t>
  </si>
  <si>
    <t>ABSB F187 ST9 Beton Chicago tm.šedý 23/2</t>
  </si>
  <si>
    <t>ABSB F302 ST87 Ferro bronzový 23/2</t>
  </si>
  <si>
    <t>ABSB F433 ST10 Len antracitový 23/2</t>
  </si>
  <si>
    <t>ABSB F570 ST2 Metallic měděný 23/2</t>
  </si>
  <si>
    <t>ABSB F571 ST2 Metallic zlatý 23/2</t>
  </si>
  <si>
    <t>ABSB F649 ST16 Jílovec bílý 23/2</t>
  </si>
  <si>
    <t>ABSB F651 ST16 Jílovec šedý 23/2</t>
  </si>
  <si>
    <t>ABSB U224 ST9 Hedvábně bílá 23/2</t>
  </si>
  <si>
    <t>ABSB H1101 ST12 Makassar mokka 43/2</t>
  </si>
  <si>
    <t>ABSB H1113 ST10 Dub Kansas hnědý 43/2</t>
  </si>
  <si>
    <t>ABSB H1114 ST9 Dub Ribera 43/2</t>
  </si>
  <si>
    <t>ABSB H1115 ST12 Bamenda šedobéžová 43/2</t>
  </si>
  <si>
    <t>ABSB H1116 ST12 Wenge Bamenda tmavá 43/2</t>
  </si>
  <si>
    <t>ABSB H1122 ST22 Whitewood 43/2</t>
  </si>
  <si>
    <t>ABSB H1123 ST22 Graphitewood 43/2</t>
  </si>
  <si>
    <t>ABSB H1137 ST12 Dub Sorano černohnědý 43/2</t>
  </si>
  <si>
    <t>ABSB H1176 ST37 Dub Halifax bílý 43/2</t>
  </si>
  <si>
    <t>ABSB H1199 ST12 Dub Thermo černohnědý 43/2</t>
  </si>
  <si>
    <t>ABSB H1210 ST33 Jilm Tossini šedobéžový 43/2</t>
  </si>
  <si>
    <t>ABSB H1212 ST33 Jilm Tossini hnědý 43/2</t>
  </si>
  <si>
    <t>ABSB H1213 ST33 Jilm Tossini přírodní 43/2</t>
  </si>
  <si>
    <t>ABSB H1387 ST10 Dub Denver grafitový 43/2</t>
  </si>
  <si>
    <t>ABSB H1399 ST10 Dub Denver lanýžověhnědý 43/2</t>
  </si>
  <si>
    <t>ABSB H1400 ST36 Zašlé dřevo 43/2</t>
  </si>
  <si>
    <t>ABSB H1401 ST22 Pinie Cascina 43/2</t>
  </si>
  <si>
    <t>ABSB H1444 ST9 Borovice alpská 43/2</t>
  </si>
  <si>
    <t>ABSB H1636 ST12 Třešeň Locarno 43/2</t>
  </si>
  <si>
    <t>ABSB H3047 ST10 Borneo lanýžověhnědé 43/2</t>
  </si>
  <si>
    <t>ABSB H3048 ST10 Borneo antickyhnědé 43/2</t>
  </si>
  <si>
    <t>ABSB H3131 ST12 Dub Davos přírodní 43/2</t>
  </si>
  <si>
    <t>ABSB H3133 ST12 Dub Davos lanýžověhnědý 43/2</t>
  </si>
  <si>
    <t>ABSB H3154 ST36 Dub Charleston tm.hnědý 43/2</t>
  </si>
  <si>
    <t>ABSB H3156 ST12 Dub Corbridge šedý 43/2</t>
  </si>
  <si>
    <t>ABSB H3170 ST12 Dub Kendal přírodní 43/2</t>
  </si>
  <si>
    <t>ABSB H3342 ST28 Dub Gladstone sépiový 43/2</t>
  </si>
  <si>
    <t>ABSB H3395 ST12 Dub Corbridge přírodní 43/2</t>
  </si>
  <si>
    <t>ABSB H3398 ST12 Dub Kendal koňakový 43/2</t>
  </si>
  <si>
    <t>ABSB H3430 ST22 Pinie Aland bílá 43/2</t>
  </si>
  <si>
    <t>ABSB H3433 ST22 Pinie Aland polární 43/2</t>
  </si>
  <si>
    <t>ABSB H3450 ST22 Fleetwood bílý 43/2</t>
  </si>
  <si>
    <t>ABSB H3451 ST22 Fleetwood šampaňský 43/2</t>
  </si>
  <si>
    <t>ABSB H3453 ST22 Fleetwood lávověšedý 43/2</t>
  </si>
  <si>
    <t>ABSB H3711 ST9 Ořech Carini tabákový 43/2</t>
  </si>
  <si>
    <t>ABSB H3730 ST10 Hickory přírodní 43/2</t>
  </si>
  <si>
    <t>ABSB H3732 ST10 Hickory hnědý 43/2</t>
  </si>
  <si>
    <t>ABSB H3773 ST9 Ořech Carini bělený 43/2</t>
  </si>
  <si>
    <t>ABSB H3860 ST9 Javor Hard šampaňský 43/2</t>
  </si>
  <si>
    <t>ABSB H3991 ST10 Buk Country přírodní 43/2</t>
  </si>
  <si>
    <t>ABSB F186 ST9 Beton Chicago sv.šedý 43/2</t>
  </si>
  <si>
    <t>ABSB F187 ST9 Beton Chicago tm.šedý 43/2</t>
  </si>
  <si>
    <t>ABSB F302 ST87 Ferro bronzový 43/2</t>
  </si>
  <si>
    <t>ABSB F433 ST10 Len antracitový 43/2</t>
  </si>
  <si>
    <t>ABSB F570 ST2 Metallic měděný 43/2</t>
  </si>
  <si>
    <t>ABSB F571 ST2 Metallic zlatý 43/2</t>
  </si>
  <si>
    <t>ABSB F649 ST16 Jílovec bílý 43/2</t>
  </si>
  <si>
    <t>ABSB F651 ST16 Jílovec šedý 43/2</t>
  </si>
  <si>
    <t>ABSB H1146 ST10 Dub Bardolino šedý 23/0,4</t>
  </si>
  <si>
    <t>ABSB F425 ST10 Len béžový 43/2</t>
  </si>
  <si>
    <t>ABSB H3303 ST10 Dub Hamilton přírodní 43/2</t>
  </si>
  <si>
    <t>ABSB H3114 ST9 Hruška Tirano 23/0,4</t>
  </si>
  <si>
    <t>ABSB H1424 ST22 Fineline krémový 23/0,4</t>
  </si>
  <si>
    <t>ABSB H3309 ST28 Dub Gladstone pískový 43/2</t>
  </si>
  <si>
    <t>ABSB H1424 ST22 Fineline krémový 43/2</t>
  </si>
  <si>
    <t>ABSB U999 ST2 Černá 23/0,4</t>
  </si>
  <si>
    <t>ABSB H3332 ST10 Dub Nebraska šedý 43/2</t>
  </si>
  <si>
    <t>ABSB H3081 ST22 Pinie Havanna černá 43/2</t>
  </si>
  <si>
    <t>ABSB H1298 ST22 Jasan Lyon pískový 43/2</t>
  </si>
  <si>
    <t>ABSB F274 ST9 Beton světlý 43/2</t>
  </si>
  <si>
    <t>ABSB H3090 ST22 Shorewood 43/2</t>
  </si>
  <si>
    <t>ABSB H3331 ST10 Dub Nebraska přírodní 43/2</t>
  </si>
  <si>
    <t>ABSB H1145 ST10 Dub Bardolino přírodní 43/2</t>
  </si>
  <si>
    <t>ABSB H3700 ST10 Ořech Pacifik přírodní 23/0,4</t>
  </si>
  <si>
    <t>ABSB W1100 PM Alpská bílá 23/1</t>
  </si>
  <si>
    <t>ABSB W1100 PG Alpská bílá 23/1</t>
  </si>
  <si>
    <t>ABSB W1000 PG Prémiově bílá 23/1</t>
  </si>
  <si>
    <t>ABSB H1277 ST9 Akácie Lakeland světlá 43/2</t>
  </si>
  <si>
    <t>ABSB H3325 ST28 Dub Gladstone tabákový 43/2</t>
  </si>
  <si>
    <t>ABSB H3331 ST10 Dub Nebraska přírodní 23/0,4</t>
  </si>
  <si>
    <t>ABSB H1181 RO Dub Halifax tabákový - čelní hrana 43/1,5</t>
  </si>
  <si>
    <t>ABSB H1101 ST12 Makassar mokka 23/0,8</t>
  </si>
  <si>
    <t>ABSB H3090 ST22 Shorewood 23/0,4</t>
  </si>
  <si>
    <t>ABSB H1486 ST36 Pinie Pasadena 43/2</t>
  </si>
  <si>
    <t>ABSB H1487 ST22 Borovice Bramberg 23/0,4</t>
  </si>
  <si>
    <t>ABSB H3114 ST9 Hruška Tirano 43/2</t>
  </si>
  <si>
    <t>ABSB H1487 ST22 Borovice Bramberg 43/2</t>
  </si>
  <si>
    <t>ABSB H3012 ST22 Coco Bolo přírodní 43/2</t>
  </si>
  <si>
    <t>ABSB H1151 ST10 Dub Arizona hnědý 43/2</t>
  </si>
  <si>
    <t>ABSB H3700 ST10 Ořech Pacifik přírodní 43/2</t>
  </si>
  <si>
    <t>ABSB H3303 ST10 Dub Hamilton přírodní 23/0,4</t>
  </si>
  <si>
    <t>ABSB H3332 ST10 Dub Nebraska šedý 23/0,4</t>
  </si>
  <si>
    <t>ABSB H3058 ST22 Wenge Mali 23/0,4</t>
  </si>
  <si>
    <t>ABSB H1733 ST9 Bříza Mainau 43/2</t>
  </si>
  <si>
    <t>ABSB H3734 ST9 Ořech Dijon přírodní 43/2</t>
  </si>
  <si>
    <t>ABSB F274 ST9 Beton světlý 23/0,4</t>
  </si>
  <si>
    <t>ABSB H3113 ST15 Hruška Lindau 23/0,4</t>
  </si>
  <si>
    <t>ABSB H3113 ST15 Hruška Lindau 43/2</t>
  </si>
  <si>
    <t>ABSB U999 ST2 Černá 43/2</t>
  </si>
  <si>
    <t>ABSB H3326 ST28 Dub Gladstone šedobéžový 43/2</t>
  </si>
  <si>
    <t>ABSB W1000 ST22 Prémiově bílá 23/0,4</t>
  </si>
  <si>
    <t>ABSB H1180 RO Dub Halifax přírodní - čelní hrana 43/1,5</t>
  </si>
  <si>
    <t>ABSB H3702 ST10 Ořech Pacifik tabákový 43/2</t>
  </si>
  <si>
    <t>ABSB H3080 ST15 Mahagon 43/2</t>
  </si>
  <si>
    <t>ABSB H3840 ST9 Javor Mandal přírodní 43/2</t>
  </si>
  <si>
    <t>ABSB F501 ST2 Hliník kartáčovaný 23/0,4</t>
  </si>
  <si>
    <t>ABSB F501 ST2 Hliník kartáčovaný 43/2</t>
  </si>
  <si>
    <t>ABSB H1582 ST15 Buk Ellmau 43/2</t>
  </si>
  <si>
    <t>ABSB H1582 ST15 Buk Ellmau 23/0,4</t>
  </si>
  <si>
    <t>ABSB H1145 ST10 Dub Bardolino přírodní 23/0,4</t>
  </si>
  <si>
    <t>ABSB H1151 ST10 Dub Arizona hnědý 23/0,4</t>
  </si>
  <si>
    <t>ABSB F310 ST87 Keramika rezivá 43/2</t>
  </si>
  <si>
    <t>ABSB H3704 ST15 Ořech Aida tabákový 43/2</t>
  </si>
  <si>
    <t>ABSB H3012 ST22 Coco Bolo přírodní 23/0,4</t>
  </si>
  <si>
    <t>ABSB H1298 ST22 Jasan Lyon pískový 23/0,4</t>
  </si>
  <si>
    <t>ABSB F638 ST16 Chromix stříbrný 43/1,5</t>
  </si>
  <si>
    <t>ABSB W1000 ST76 Prémiově bílá 43/1,5</t>
  </si>
  <si>
    <t>ABSB H1250 ST36 Jasan Navarra 43/2</t>
  </si>
  <si>
    <t>ABSB F425 ST10 Len béžový 23/0,4</t>
  </si>
  <si>
    <t>ABSB H1487 ST22 Borovice Bramberg 23/0,8</t>
  </si>
  <si>
    <t>ABSB H3080 ST15 Mahagon 23/0,8</t>
  </si>
  <si>
    <t>ABSB H3700 ST10 Ořech Pacifik přírodní 23/0,8</t>
  </si>
  <si>
    <t>ABSB H3702 ST10 Ořech Pacifik tabákový 23/0,8</t>
  </si>
  <si>
    <t>ABSB F274 ST9 Beton světlý 23/0,8</t>
  </si>
  <si>
    <t>ABSB F433 ST10 Len antracitový 23/0,8</t>
  </si>
  <si>
    <t>ABSB H3430 ST22 Pinie Aland bílá 23/0,8</t>
  </si>
  <si>
    <t>ABSB H3730 ST10 Hickory přírodní 23/0,8</t>
  </si>
  <si>
    <t>ABSB H3047 ST10 Borneo lanýžověhnědé 23/0,8</t>
  </si>
  <si>
    <t>ABSB H3702 ST10 Ořech Pacifik tabákový 23/0,4</t>
  </si>
  <si>
    <t>ABSB F311 ST87 Keramika antracitová 43/1,5</t>
  </si>
  <si>
    <t>ABSB H3840 ST9 Javor Mandal přírodní 23/0,4</t>
  </si>
  <si>
    <t>ABSB H3734 ST9 Ořech Dijon přírodní 23/0,4</t>
  </si>
  <si>
    <t>ABSB H3080 ST15 Mahagon 23/0,4</t>
  </si>
  <si>
    <t>ABSB H3704 ST15 Ořech Aida tabákový 23/0,4</t>
  </si>
  <si>
    <t>ABSB H1387 ST10 Dub Denver grafitový 23/0,8</t>
  </si>
  <si>
    <t>ABSB U999 ST38 Černá 23/0,8</t>
  </si>
  <si>
    <t>ABSB U818 ST9 Tmavě hnědá 23/0,8</t>
  </si>
  <si>
    <t>ABSB F186 ST9 Beton Chicago sv.šedý 23/0,8</t>
  </si>
  <si>
    <t>ABSB U788 ST16 Arktická šedá 23/0,8</t>
  </si>
  <si>
    <t>ABSB U788 ST9 Arktická šedá 23/0,8</t>
  </si>
  <si>
    <t>ABSB H3711 ST9 Ořech Carini tabákový 23/0,8</t>
  </si>
  <si>
    <t>ABSB H3342 ST28 Dub Gladstone sépiový 23/0,8</t>
  </si>
  <si>
    <t>ABSB H3131 ST12 Dub Davos přírodní 23/0,8</t>
  </si>
  <si>
    <t>ABSB H1213 ST33 Jilm Tossini přírodní 23/0,8</t>
  </si>
  <si>
    <t>ABSB H1212 ST33 Jilm Tossini hnědý 23/0,8</t>
  </si>
  <si>
    <t>ABSB H1123 ST22 Graphitewood 23/0,8</t>
  </si>
  <si>
    <t>ABSB H1114 ST9 Dub Ribera 23/0,8</t>
  </si>
  <si>
    <t>ABSB F649 ST16 Jílovec bílý 23/0,8</t>
  </si>
  <si>
    <t>ABSB F571 ST2 Metallic zlatý 23/0,8</t>
  </si>
  <si>
    <t>ABSB F570 ST2 Metallic měděný 23/0,8</t>
  </si>
  <si>
    <t>ABSB F302 ST87 Ferro bronzový 23/0,8</t>
  </si>
  <si>
    <t>ABSB F187 ST9 Beton Chicago tm.šedý 23/0,8</t>
  </si>
  <si>
    <t>ABSB U899 ST9 Kosmicky šedá 23/0,8</t>
  </si>
  <si>
    <t>ABSB H3113 ST15 Hruška Lindau 23/0,8</t>
  </si>
  <si>
    <t>ABSB H1277 ST9 Akácie Lakeland světlá 23/0,4</t>
  </si>
  <si>
    <t>ABSB H1733 ST9 Bříza Mainau 23/0,4</t>
  </si>
  <si>
    <t>ABSB H1511 ST15 Buk Bavaria 43/2</t>
  </si>
  <si>
    <t>ABSB H3081 ST22 Pinie Havanna černá 23/0,4</t>
  </si>
  <si>
    <t>ABSB H3309 ST28 Dub Gladstone pískový 43/1,5</t>
  </si>
  <si>
    <t>ABSB H3734 ST9 Ořech Dijon přírodní 23/2</t>
  </si>
  <si>
    <t>ABSB F274 ST9 Beton světlý 23/2</t>
  </si>
  <si>
    <t>ABSB H1487 ST22 Borovice Bramberg 23/2</t>
  </si>
  <si>
    <t>ABSB H1424 ST22 Fineline krémový 23/0,8</t>
  </si>
  <si>
    <t>ABSB H3058 ST22 Wenge Mali 23/2</t>
  </si>
  <si>
    <t>ABSB H3081 ST22 Pinie Havanna černá 23/2</t>
  </si>
  <si>
    <t>ABSB H3090 ST22 Shorewood 23/2</t>
  </si>
  <si>
    <t>ABSB W1000 PM Prémiově bílá 23/1</t>
  </si>
  <si>
    <t>ABSB U104 PG Alabastrově bílá 23/1</t>
  </si>
  <si>
    <t>ABSB U999 PG Černá 23/1</t>
  </si>
  <si>
    <t>ABSB U999 PM Černá 23/1</t>
  </si>
  <si>
    <t>ABSB Senosan Červená 808 HSE133120 53/0,8</t>
  </si>
  <si>
    <t>ABSB Senosan Červená 807 HSE133216 23/0,8</t>
  </si>
  <si>
    <t>ABSB Senosan Červená 808 HSE133120 23/0,8</t>
  </si>
  <si>
    <t>ABSB Senosan Béžová 2811 HSE187368 23/0,7</t>
  </si>
  <si>
    <t>ABSB U11523 (U197) HG THERMOPAL 3D 23/1 (lesk)</t>
  </si>
  <si>
    <t>ABSB Bílá U11003 (SE2) HG 3D 23/1 LESK</t>
  </si>
  <si>
    <t>ABSB U17141 (U141) HG 3D THERMOPAL 23/1 (lesk)</t>
  </si>
  <si>
    <t>ABSB U12007 (U007) ČERNÁ 3D THERM 23/1 lesk</t>
  </si>
  <si>
    <t>ABSB 3195E U15110 (U110) 3D THERMOPAL 23/1 (lesk)</t>
  </si>
  <si>
    <t>ABSB F70015 (U508) HG 3D THERMOPAL  23/1 (lesk)</t>
  </si>
  <si>
    <t>ABSB 2854E U17054 (U054) HG 3D THERMOP 23/1 lesk</t>
  </si>
  <si>
    <t>ABSB 1593E U17027 (U027) HG THERMOPAL 23/1 3D</t>
  </si>
  <si>
    <t>ABSB 3196E Antracit metalíza F70014 (U506) 3D 23/1,3 lesk</t>
  </si>
  <si>
    <t>ABSB Bílá U11003 (SE2) HG 3D 43/1 lesk</t>
  </si>
  <si>
    <t>ABSB 3196E Antracit metalíza F70014 (U506) 3D 43/1,3 lesk</t>
  </si>
  <si>
    <t>ABSB 3195E U15110 (U110) 3D THERMP 43/1,3  (lesk)</t>
  </si>
  <si>
    <t>ABSB W980 ST2 Platinově bílá 54/2</t>
  </si>
  <si>
    <t>HRN-SERIFLEX 0003 TŘEŠEŇ            29</t>
  </si>
  <si>
    <t>HRN-SERIFLEX 0003 TŘEŠEŇ            38</t>
  </si>
  <si>
    <t>HRN-SERIFLEX 0058 BUK STŘEDNÍ    18,5</t>
  </si>
  <si>
    <t>HRN-SERIFLEX 0057 DUB RUSTIKAL  18,5</t>
  </si>
  <si>
    <t>HRN-SERIFLEX 0092 OLŠE TMAVÁ      29</t>
  </si>
  <si>
    <t>HRLL-BOROVICE  H3400E/E3400ORIG. š.24</t>
  </si>
  <si>
    <t>HRLL-U311E BURGUNDA  š24</t>
  </si>
  <si>
    <t>HRLL-HD49859 PLATINA 859J š.45mm</t>
  </si>
  <si>
    <t>HRLL-ZELENA  U630E/E630ORIG. RB02  *24</t>
  </si>
  <si>
    <t>HRLL-HD423129 ŠVESTKA TMAVÁ HL.š.22</t>
  </si>
  <si>
    <t>HRLL-HD44830 DUB  H1334PR š.22</t>
  </si>
  <si>
    <t>HRLL-HD421951 CALVADOS H1951  š.22</t>
  </si>
  <si>
    <t>HRLL-HD44302  WENGE H1555/854  š22</t>
  </si>
  <si>
    <t>HRLL-HU32514 BÉŽOVÁ PE U108/514 š.22</t>
  </si>
  <si>
    <t>HRLL-HD48722 OŘECH H1709/722 š.22</t>
  </si>
  <si>
    <t>HRLL-HD48829 OŘECH H3704/H3734  š.22</t>
  </si>
  <si>
    <t>HRLL-HD42435  9755/435/H1615  š.22</t>
  </si>
  <si>
    <t>HRLL-HD49859 859/F501 SM  š.22</t>
  </si>
  <si>
    <t>HRLL-HD411586 BUK H1586  š.22</t>
  </si>
  <si>
    <t>HRLL-HU30113 BÍLÁ 101PR š.45</t>
  </si>
  <si>
    <t>HRLL-HU30113 BÍLÁ 101PE š.45</t>
  </si>
  <si>
    <t>HRLL-HU39015 ČERNÁ 190PE š.45</t>
  </si>
  <si>
    <t>HRLL-HD48860 OŘECH 9614 Š.22</t>
  </si>
  <si>
    <t>HRLL-HD44623 DUB ČERNÝ H1137  š.22</t>
  </si>
  <si>
    <t>HRLL-HU30113 BÍLÁ 101PE š.22</t>
  </si>
  <si>
    <t>HRLL-HU30113 BÍLÁ 101PR š.22</t>
  </si>
  <si>
    <t>HRLL-HU30113 BÍLÁ 101SM  š.22</t>
  </si>
  <si>
    <t>HRLL-HU30113 BÍLÁ 101SM š.45</t>
  </si>
  <si>
    <t>HRLL-HU37014 ŠEDÁ 112/U708 PE  š.22</t>
  </si>
  <si>
    <t>HRLL-HU37164  ANTRACIT 164PE š.22</t>
  </si>
  <si>
    <t>HRLL-HU39015 ČERNÁ 190PE š.22</t>
  </si>
  <si>
    <t>HRLL-HU39015 ČERNÁ 190PR š.22</t>
  </si>
  <si>
    <t>HRLL-HU39015 ČERNÁ 190PR š.45</t>
  </si>
  <si>
    <t>HRLL-HD42344 TŘEŠEŇ 344     š.22</t>
  </si>
  <si>
    <t>HRLL-HD42344  TŘEŠEŇ  344PR      š.45</t>
  </si>
  <si>
    <t>HRLL-HD46375  JAVOR 375/1738/H1232 š.22</t>
  </si>
  <si>
    <t>HRLL-HD41381 BUK  381PR    š.22</t>
  </si>
  <si>
    <t>HRLL-HD41381 BUK 381PR         š.45</t>
  </si>
  <si>
    <t>HRLL-HD45396  SMRK SUKATÝ 396    š.22</t>
  </si>
  <si>
    <t>HRLL-HD41399 BUK BUCHLOV 399/H1511 š.22</t>
  </si>
  <si>
    <t>HRLL-HD43685 OLŠE 685/H3760    š.22</t>
  </si>
  <si>
    <t>HRLL-HD43685 OLŠE  685/H3760    š.45</t>
  </si>
  <si>
    <t>HRLL-HD48729 OŘECH  729PR/3704    š.22</t>
  </si>
  <si>
    <t>HRLL-HD48729 OŘECH 729PR/3704       š.45</t>
  </si>
  <si>
    <t>HRLL-HD44757 DUB 757/H3386  š22</t>
  </si>
  <si>
    <t>HRLL-HD41876  BUK  876PR      š.22</t>
  </si>
  <si>
    <t>HRLL-HD421354 1354/H1950  š.22</t>
  </si>
  <si>
    <t>HRLL-HU371700  ŠEDÁ 1700PE  š.22</t>
  </si>
  <si>
    <t>HRLL-HD471715  BŘÍZA 1715/H1733PE š22</t>
  </si>
  <si>
    <t>HRLL-HD471715  BŘÍZA  1715/H1733 š.45</t>
  </si>
  <si>
    <t>HRLL-HD44354 DUB RUS. 1758PR š.22</t>
  </si>
  <si>
    <t>HRLL-HD421764  HRUŠEŇ 1764PE š.22</t>
  </si>
  <si>
    <t>HRLL-HD421792  KALVADOS 1792PE š.22</t>
  </si>
  <si>
    <t>HRLL-HD471795   JABLOŇ 1795BS       š.22</t>
  </si>
  <si>
    <t>HRLL-HD41344 BUK 1796PR š.22</t>
  </si>
  <si>
    <t>HRLL-HD439411 OLŠE PODUNAJSKÁ 9411 š.22</t>
  </si>
  <si>
    <t>HRLL-HD49509 HLINÍK  859/1685/F509  š.22</t>
  </si>
  <si>
    <t>HRLL-HD421625 CALVADOS TM. 1625  š.22</t>
  </si>
  <si>
    <t>HRLL-HD461521 JAVOR H1521/H1887    š.22</t>
  </si>
  <si>
    <t>HRLL-HD411032 BUK  1783/H1032PE š.22</t>
  </si>
  <si>
    <t>HRLL-HD41045  BUK VESTFALEN 045  š.22</t>
  </si>
  <si>
    <t>HRLL-HD429345  9345/H1692/H1698 š.22</t>
  </si>
  <si>
    <t>HRLB-přelakovatelná  š.22</t>
  </si>
  <si>
    <t>HRLB-přelakovatelná  š.45</t>
  </si>
  <si>
    <t>HRLB-HU30113 BÍLÁ 101PE š.22</t>
  </si>
  <si>
    <t>HRLB-HU30113 BÍLÁ 101PR š.22</t>
  </si>
  <si>
    <t>HRLB HU30113 BÍLÁ 101SM š.22</t>
  </si>
  <si>
    <t>HRLB-HU39015 ČERNÁ 190PE š.22</t>
  </si>
  <si>
    <t>HRLB-HU39015 ČERNÁ 190PR š.22</t>
  </si>
  <si>
    <t>HRLB-HD42344 TŘEŠEŇ 344PR   š.22</t>
  </si>
  <si>
    <t>HRLB-HD41381 BUK 381PR     š.22</t>
  </si>
  <si>
    <t>HRLB-HD43685 OLŠE 685/H3760   š.22</t>
  </si>
  <si>
    <t>HRLB-HD48729 OŘECH   729PR/3704  š.22</t>
  </si>
  <si>
    <t>HRLB-HD48776 MAHAGON   776PR/H1553  š.22</t>
  </si>
  <si>
    <t>HRLB-HD41876 BUK   876PR   š.22</t>
  </si>
  <si>
    <t>HRLB-HD421792 KALVADOS 1792  š.22</t>
  </si>
  <si>
    <t>HRLB-HD41344 BUK 1796/II š.22</t>
  </si>
  <si>
    <t>HRLB-HD431502 OLŠE  637/H1502   š.22</t>
  </si>
  <si>
    <t>ABSB H3058 ST22 Wenge Mali 43/2</t>
  </si>
  <si>
    <t>ABSB H1146 ST10 Dub Bardolino šedý 43/2</t>
  </si>
  <si>
    <t>HPDB F041 ST15 SONORA BÍLÁ  š.45</t>
  </si>
  <si>
    <t>HPDB F105 ST15  š.45</t>
  </si>
  <si>
    <t>HPDB-F403  ST10 VULCANO HNĚDÉ  š.45</t>
  </si>
  <si>
    <t>HPDB H1145 ST10 š.45</t>
  </si>
  <si>
    <t>HPDB-H3734 ST9 OŘECH DIJON PŘÍROD.  š.45</t>
  </si>
  <si>
    <t>HPDB F166 ST9  š.45</t>
  </si>
  <si>
    <t>HPDB-F042 st70 Sonora černá š.45</t>
  </si>
  <si>
    <t>HPDB-F210 st9 Mramor Am. bílošedý š.45</t>
  </si>
  <si>
    <t>HPDB-F211 st9 Mramor Amalvi hnědý š.45</t>
  </si>
  <si>
    <t>HPDB-F212 st70 Lazio šedomodré š.45</t>
  </si>
  <si>
    <t>HPDB-F292 st9 Tivoli béžové š.45</t>
  </si>
  <si>
    <t>HPDB-F385 st10 Hrubá omítka š.45</t>
  </si>
  <si>
    <t>HPDB-F870 st10 Břidlice Leon š.45</t>
  </si>
  <si>
    <t>HPDB-H1146 st10 Dub Bard. šedý š.45</t>
  </si>
  <si>
    <t>HPDB-H3058 st22 Wenge Mali š.45</t>
  </si>
  <si>
    <t>HPDB H3303 ST10 š.45</t>
  </si>
  <si>
    <t>HPDB-H3700 ST10  š.45</t>
  </si>
  <si>
    <t>HPDB-H1151 st10 Dub Authentic Hnědý š.45</t>
  </si>
  <si>
    <t>HPDB H3332 ST10 š.45</t>
  </si>
  <si>
    <t>HPDB H3331 ST10 š.45</t>
  </si>
  <si>
    <t>HPDB-F311 ST87  š.45</t>
  </si>
  <si>
    <t>HPDB W1000 ST89  š.45</t>
  </si>
  <si>
    <t>HPDB U702 ST89  š.45</t>
  </si>
  <si>
    <t>HPDB U960 ST76  š.45</t>
  </si>
  <si>
    <t>ABSB-F104 st2 Mramor Latina 43/1,5</t>
  </si>
  <si>
    <t>HPDB F638 ST16 š.45</t>
  </si>
  <si>
    <t>HPDB U999 ST89  š.45</t>
  </si>
  <si>
    <t>HPDB W1000 ST76  š.45</t>
  </si>
  <si>
    <t>HPDB U763 ST76  š.45</t>
  </si>
  <si>
    <t>HPDB H110 ST9  š.45</t>
  </si>
  <si>
    <t>HPDB H111 ST12  š.45</t>
  </si>
  <si>
    <t>HPDB H148 ST10  š.45</t>
  </si>
  <si>
    <t>HPDB H1199 ST12  š.45</t>
  </si>
  <si>
    <t>HPDB H1401 ST22  š.45</t>
  </si>
  <si>
    <t>HPDB H2415 ST10  š.45</t>
  </si>
  <si>
    <t>HPDB H3133 ST12  š.45</t>
  </si>
  <si>
    <t>HPDB H3702 ST10  š.45</t>
  </si>
  <si>
    <t>HPDB H3704 ST15  š.45</t>
  </si>
  <si>
    <t>HPDB H3860 ST9  š.45</t>
  </si>
  <si>
    <t>HPDB F028 ST89  š.45</t>
  </si>
  <si>
    <t>HPDB F029 ST89  š.45</t>
  </si>
  <si>
    <t>HPDB F059 ST89  š.45</t>
  </si>
  <si>
    <t>HPDB F061 ST89  š.45</t>
  </si>
  <si>
    <t>HPDB F076 ST9  š.45</t>
  </si>
  <si>
    <t>HPDB F074 ST9  š.45</t>
  </si>
  <si>
    <t>HPDB F080 ST82  š.45</t>
  </si>
  <si>
    <t>HPDB F081 ST82  š.45</t>
  </si>
  <si>
    <t>HPDB F092 ST15  š.45</t>
  </si>
  <si>
    <t>HPDB F093 ST15  š.45</t>
  </si>
  <si>
    <t>HPDB F094 ST15  š.45</t>
  </si>
  <si>
    <t>HPDB F110 ST9  š.45</t>
  </si>
  <si>
    <t>HPDB F141 ST15  š.45</t>
  </si>
  <si>
    <t>HPDB F142 ST15  š.45</t>
  </si>
  <si>
    <t>HPDB F160 ST9  š.45</t>
  </si>
  <si>
    <t>HPDB F222 ST87  š.45</t>
  </si>
  <si>
    <t>HPDB F256 ST87  š.45</t>
  </si>
  <si>
    <t>HPDB F302 ST87  š.45</t>
  </si>
  <si>
    <t>HPDB F303 ST87  š.45</t>
  </si>
  <si>
    <t>HPDB F310 ST87  š.45</t>
  </si>
  <si>
    <t>HPDB F312 ST87  š.45</t>
  </si>
  <si>
    <t>HPDB F547 ST9  š.45</t>
  </si>
  <si>
    <t>HPDB F641 ST16  š.45</t>
  </si>
  <si>
    <t>HPDB F649 ST16  š.45</t>
  </si>
  <si>
    <t>HPDB F651 ST16  š.45</t>
  </si>
  <si>
    <t>ABSB F147 ST82 VALENTINO ŠEDÉ 43/1,5</t>
  </si>
  <si>
    <t>HPDB-W980 st2  BÍLÁ    š.45</t>
  </si>
  <si>
    <t>HPDB F104 ST2 š.45</t>
  </si>
  <si>
    <t>HPDB F221 ST87  š.45</t>
  </si>
  <si>
    <t>HPDB-F238 KORIAN ČERNÝ  š.45</t>
  </si>
  <si>
    <t>HPDB-F125 JURA ČERNÁ     š.45</t>
  </si>
  <si>
    <t>HPDB-F236  š.45</t>
  </si>
  <si>
    <t>HPDB-F133  š.45</t>
  </si>
  <si>
    <t>HPDB-F276    ST9  š.45</t>
  </si>
  <si>
    <t>HPDB-H3739    š.45mm</t>
  </si>
  <si>
    <t>HPDB-F275 BETON TMAVÝ Š.45</t>
  </si>
  <si>
    <t>HPDB-F371 GALIZIA ŠEDÁ š.45</t>
  </si>
  <si>
    <t>HPDB F147 ST82 š.45</t>
  </si>
  <si>
    <t>HPDB F148 ST82 š.45</t>
  </si>
  <si>
    <t>HPDB-F274 BETON SV. š.45</t>
  </si>
  <si>
    <t>HPDB-F633 METALLO BRAUN š.45</t>
  </si>
  <si>
    <t>HPDB-F131 š.45</t>
  </si>
  <si>
    <t>HPDB F502 ST2  š.45</t>
  </si>
  <si>
    <t>HPDB-6118  GLITTERSTONE š.45</t>
  </si>
  <si>
    <t>HPDL BUK PARK. 34 1786</t>
  </si>
  <si>
    <t>HPDL. ANTARKTIDA    34  8937</t>
  </si>
  <si>
    <t>HPDL.TERASO     34 288</t>
  </si>
  <si>
    <t>N</t>
  </si>
  <si>
    <t>Vratné zbytky</t>
  </si>
  <si>
    <t>vcelku hromadný svoz zbytků (bez příplatku)</t>
  </si>
  <si>
    <t>vcelku spolu se zakázkou + 50kč</t>
  </si>
  <si>
    <t>rozřezat na paletu spolu se zakázkou (cca 1200x800) (cena dle počtu řezů)</t>
  </si>
  <si>
    <t>18/Z001</t>
  </si>
  <si>
    <t>při použití tabulky** optimalizace zdarma každá následující 90kč</t>
  </si>
  <si>
    <t>nutné označit</t>
  </si>
  <si>
    <t>---</t>
  </si>
  <si>
    <t>ver.1.10</t>
  </si>
  <si>
    <t>vlastní odvoz spolu se zakázkou ( bez příplatku)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</si>
</sst>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#,##0.00&quot; Kč&quot;"/>
    <numFmt numFmtId="165" formatCode="dd/mm/yyyy"/>
    <numFmt numFmtId="166" formatCode="#,##0&quot; Kč&quot;"/>
  </numFmts>
  <fonts count="59" x14ac:knownFonts="1">
    <font>
      <sz val="11"/>
      <color rgb="FF000000"/>
      <name val="Calibri"/>
      <family val="2"/>
      <charset val="238"/>
    </font>
    <font>
      <b/>
      <sz val="9"/>
      <color rgb="FF000000"/>
      <name val="Tahoma"/>
      <family val="2"/>
      <charset val="1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8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22"/>
      <color rgb="FF000000"/>
      <name val="Calibri"/>
      <family val="2"/>
      <charset val="238"/>
    </font>
    <font>
      <b/>
      <sz val="24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sz val="9"/>
      <name val="Arial"/>
      <family val="2"/>
      <charset val="238"/>
    </font>
    <font>
      <sz val="16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20"/>
      <color rgb="FF000000"/>
      <name val="Calibri"/>
      <family val="2"/>
      <charset val="238"/>
    </font>
    <font>
      <sz val="24"/>
      <color rgb="FF000000"/>
      <name val="Calibri"/>
      <family val="2"/>
      <charset val="238"/>
    </font>
    <font>
      <sz val="22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8"/>
      <color indexed="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Tahoma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14"/>
      <color rgb="FFFF0000"/>
      <name val="Calibri"/>
      <family val="2"/>
      <charset val="238"/>
    </font>
    <font>
      <sz val="15"/>
      <color rgb="FF000000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18"/>
      <color rgb="FF000000"/>
      <name val="Calibri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24"/>
      <color theme="1"/>
      <name val="Calibri"/>
      <family val="2"/>
      <charset val="238"/>
    </font>
    <font>
      <b/>
      <sz val="18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44" fontId="28" fillId="0" borderId="0" applyFont="0" applyFill="0" applyBorder="0" applyAlignment="0" applyProtection="0"/>
    <xf numFmtId="0" fontId="29" fillId="0" borderId="0"/>
    <xf numFmtId="0" fontId="29" fillId="0" borderId="0"/>
    <xf numFmtId="0" fontId="38" fillId="0" borderId="0"/>
    <xf numFmtId="0" fontId="29" fillId="0" borderId="0"/>
    <xf numFmtId="0" fontId="48" fillId="0" borderId="0"/>
    <xf numFmtId="0" fontId="51" fillId="0" borderId="0"/>
  </cellStyleXfs>
  <cellXfs count="653">
    <xf numFmtId="0" fontId="0" fillId="0" borderId="0" xfId="0"/>
    <xf numFmtId="0" fontId="3" fillId="5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0" xfId="0" applyFont="1" applyFill="1" applyBorder="1" applyAlignment="1" applyProtection="1">
      <alignment horizontal="center"/>
      <protection hidden="1"/>
    </xf>
    <xf numFmtId="0" fontId="14" fillId="0" borderId="0" xfId="0" applyFont="1"/>
    <xf numFmtId="0" fontId="0" fillId="2" borderId="1" xfId="0" applyFill="1" applyBorder="1"/>
    <xf numFmtId="0" fontId="3" fillId="0" borderId="1" xfId="0" applyFont="1" applyBorder="1" applyAlignment="1" applyProtection="1">
      <alignment horizontal="center" vertical="center" wrapText="1" readingOrder="1"/>
      <protection hidden="1"/>
    </xf>
    <xf numFmtId="0" fontId="3" fillId="2" borderId="1" xfId="0" applyFont="1" applyFill="1" applyBorder="1" applyAlignment="1" applyProtection="1">
      <alignment horizontal="center" vertical="center" wrapText="1" readingOrder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left" vertical="center" wrapText="1" readingOrder="1"/>
      <protection hidden="1"/>
    </xf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3" fillId="0" borderId="23" xfId="0" applyFont="1" applyBorder="1" applyAlignment="1" applyProtection="1">
      <alignment horizontal="center" vertical="center" wrapText="1" readingOrder="1"/>
      <protection hidden="1"/>
    </xf>
    <xf numFmtId="0" fontId="3" fillId="2" borderId="23" xfId="0" applyFont="1" applyFill="1" applyBorder="1" applyAlignment="1" applyProtection="1">
      <alignment horizontal="center" vertical="center" wrapText="1" readingOrder="1"/>
      <protection hidden="1"/>
    </xf>
    <xf numFmtId="0" fontId="2" fillId="0" borderId="23" xfId="0" applyFont="1" applyBorder="1" applyAlignment="1" applyProtection="1">
      <alignment horizontal="center" vertical="center" wrapText="1"/>
      <protection hidden="1"/>
    </xf>
    <xf numFmtId="0" fontId="0" fillId="2" borderId="23" xfId="0" applyFill="1" applyBorder="1"/>
    <xf numFmtId="0" fontId="15" fillId="5" borderId="7" xfId="0" applyNumberFormat="1" applyFont="1" applyFill="1" applyBorder="1" applyAlignment="1" applyProtection="1">
      <alignment horizontal="left" vertical="center" wrapText="1" readingOrder="1"/>
      <protection hidden="1"/>
    </xf>
    <xf numFmtId="0" fontId="3" fillId="0" borderId="23" xfId="0" applyFont="1" applyBorder="1" applyAlignment="1" applyProtection="1">
      <alignment horizontal="left" vertical="center" wrapText="1" readingOrder="1"/>
      <protection hidden="1"/>
    </xf>
    <xf numFmtId="0" fontId="17" fillId="0" borderId="0" xfId="0" applyFont="1"/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25" xfId="0" applyFill="1" applyBorder="1" applyAlignment="1" applyProtection="1">
      <alignment horizontal="center" vertical="center"/>
      <protection locked="0"/>
    </xf>
    <xf numFmtId="0" fontId="0" fillId="7" borderId="28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25" xfId="0" applyFill="1" applyBorder="1" applyAlignment="1" applyProtection="1">
      <alignment horizontal="center" vertical="center"/>
      <protection locked="0"/>
    </xf>
    <xf numFmtId="44" fontId="0" fillId="7" borderId="1" xfId="0" applyNumberFormat="1" applyFill="1" applyBorder="1" applyAlignment="1" applyProtection="1">
      <alignment horizontal="center" vertical="center"/>
      <protection locked="0"/>
    </xf>
    <xf numFmtId="44" fontId="0" fillId="7" borderId="25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5" fillId="3" borderId="6" xfId="0" applyFont="1" applyFill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44" fontId="0" fillId="0" borderId="1" xfId="0" applyNumberFormat="1" applyBorder="1" applyAlignment="1" applyProtection="1">
      <alignment horizontal="center" vertical="center"/>
      <protection hidden="1"/>
    </xf>
    <xf numFmtId="2" fontId="0" fillId="0" borderId="25" xfId="0" applyNumberFormat="1" applyBorder="1" applyAlignment="1" applyProtection="1">
      <alignment horizontal="center" vertical="center"/>
      <protection hidden="1"/>
    </xf>
    <xf numFmtId="44" fontId="0" fillId="0" borderId="25" xfId="0" applyNumberForma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3" borderId="0" xfId="0" applyFont="1" applyFill="1" applyBorder="1" applyAlignment="1" applyProtection="1">
      <alignment horizontal="right" vertical="center"/>
      <protection hidden="1"/>
    </xf>
    <xf numFmtId="0" fontId="0" fillId="3" borderId="0" xfId="0" applyFont="1" applyFill="1" applyBorder="1" applyAlignment="1" applyProtection="1">
      <alignment horizontal="center" vertical="center"/>
      <protection hidden="1"/>
    </xf>
    <xf numFmtId="0" fontId="0" fillId="3" borderId="0" xfId="0" applyFont="1" applyFill="1" applyBorder="1" applyAlignment="1" applyProtection="1">
      <alignment horizontal="left" vertical="center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44" fontId="0" fillId="0" borderId="28" xfId="0" applyNumberFormat="1" applyBorder="1" applyAlignment="1" applyProtection="1">
      <alignment horizontal="center" vertical="center"/>
      <protection hidden="1"/>
    </xf>
    <xf numFmtId="44" fontId="0" fillId="0" borderId="29" xfId="0" applyNumberFormat="1" applyBorder="1" applyAlignment="1" applyProtection="1">
      <alignment horizontal="center" vertical="center"/>
      <protection hidden="1"/>
    </xf>
    <xf numFmtId="44" fontId="0" fillId="0" borderId="23" xfId="0" applyNumberFormat="1" applyBorder="1" applyAlignment="1" applyProtection="1">
      <alignment horizontal="center" vertical="center"/>
      <protection hidden="1"/>
    </xf>
    <xf numFmtId="44" fontId="0" fillId="0" borderId="26" xfId="0" applyNumberFormat="1" applyBorder="1" applyAlignment="1" applyProtection="1">
      <alignment horizontal="center" vertical="center"/>
      <protection hidden="1"/>
    </xf>
    <xf numFmtId="44" fontId="0" fillId="0" borderId="19" xfId="0" applyNumberForma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9" fillId="3" borderId="0" xfId="0" applyFont="1" applyFill="1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25" xfId="0" applyBorder="1" applyAlignment="1" applyProtection="1">
      <alignment horizontal="center" vertical="center"/>
      <protection locked="0" hidden="1"/>
    </xf>
    <xf numFmtId="0" fontId="0" fillId="8" borderId="13" xfId="0" applyFill="1" applyBorder="1" applyProtection="1">
      <protection hidden="1"/>
    </xf>
    <xf numFmtId="0" fontId="0" fillId="8" borderId="14" xfId="0" applyFill="1" applyBorder="1" applyProtection="1">
      <protection hidden="1"/>
    </xf>
    <xf numFmtId="0" fontId="0" fillId="8" borderId="15" xfId="0" applyFill="1" applyBorder="1" applyProtection="1">
      <protection hidden="1"/>
    </xf>
    <xf numFmtId="0" fontId="0" fillId="5" borderId="28" xfId="0" applyFill="1" applyBorder="1" applyAlignment="1" applyProtection="1">
      <alignment horizontal="center" vertical="center"/>
      <protection locked="0"/>
    </xf>
    <xf numFmtId="0" fontId="0" fillId="9" borderId="2" xfId="0" applyFill="1" applyBorder="1" applyProtection="1">
      <protection hidden="1"/>
    </xf>
    <xf numFmtId="0" fontId="0" fillId="9" borderId="3" xfId="0" applyFill="1" applyBorder="1" applyProtection="1">
      <protection hidden="1"/>
    </xf>
    <xf numFmtId="0" fontId="0" fillId="9" borderId="5" xfId="0" applyFill="1" applyBorder="1" applyProtection="1">
      <protection hidden="1"/>
    </xf>
    <xf numFmtId="0" fontId="0" fillId="9" borderId="0" xfId="0" applyFill="1" applyBorder="1" applyProtection="1">
      <protection hidden="1"/>
    </xf>
    <xf numFmtId="0" fontId="0" fillId="9" borderId="41" xfId="0" applyFill="1" applyBorder="1" applyProtection="1">
      <protection hidden="1"/>
    </xf>
    <xf numFmtId="0" fontId="0" fillId="9" borderId="16" xfId="0" applyFill="1" applyBorder="1" applyProtection="1">
      <protection hidden="1"/>
    </xf>
    <xf numFmtId="0" fontId="0" fillId="9" borderId="17" xfId="0" applyFill="1" applyBorder="1" applyProtection="1">
      <protection hidden="1"/>
    </xf>
    <xf numFmtId="0" fontId="0" fillId="9" borderId="40" xfId="0" applyFill="1" applyBorder="1" applyProtection="1"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21" fillId="0" borderId="0" xfId="0" applyFont="1"/>
    <xf numFmtId="0" fontId="0" fillId="3" borderId="1" xfId="0" applyFill="1" applyBorder="1" applyAlignment="1" applyProtection="1">
      <alignment horizontal="center" vertical="center"/>
      <protection hidden="1"/>
    </xf>
    <xf numFmtId="44" fontId="0" fillId="0" borderId="19" xfId="0" applyNumberFormat="1" applyBorder="1" applyAlignment="1" applyProtection="1">
      <alignment horizontal="center" vertical="center"/>
      <protection hidden="1"/>
    </xf>
    <xf numFmtId="2" fontId="0" fillId="0" borderId="28" xfId="0" applyNumberFormat="1" applyBorder="1" applyAlignment="1" applyProtection="1">
      <alignment horizontal="center" vertical="center"/>
      <protection hidden="1"/>
    </xf>
    <xf numFmtId="44" fontId="0" fillId="7" borderId="28" xfId="0" applyNumberForma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hidden="1"/>
    </xf>
    <xf numFmtId="0" fontId="0" fillId="3" borderId="25" xfId="0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25" xfId="0" applyFill="1" applyBorder="1" applyAlignment="1" applyProtection="1">
      <alignment horizontal="center" vertical="center" wrapText="1"/>
      <protection locked="0"/>
    </xf>
    <xf numFmtId="0" fontId="14" fillId="4" borderId="14" xfId="0" applyFont="1" applyFill="1" applyBorder="1" applyProtection="1">
      <protection hidden="1"/>
    </xf>
    <xf numFmtId="0" fontId="14" fillId="4" borderId="15" xfId="0" applyFont="1" applyFill="1" applyBorder="1" applyProtection="1">
      <protection hidden="1"/>
    </xf>
    <xf numFmtId="49" fontId="17" fillId="4" borderId="13" xfId="0" applyNumberFormat="1" applyFont="1" applyFill="1" applyBorder="1" applyProtection="1">
      <protection hidden="1"/>
    </xf>
    <xf numFmtId="0" fontId="14" fillId="0" borderId="0" xfId="0" applyFont="1" applyProtection="1">
      <protection hidden="1"/>
    </xf>
    <xf numFmtId="0" fontId="24" fillId="2" borderId="28" xfId="0" applyFont="1" applyFill="1" applyBorder="1" applyAlignment="1" applyProtection="1">
      <alignment horizontal="center" vertical="center" wrapText="1"/>
      <protection hidden="1"/>
    </xf>
    <xf numFmtId="0" fontId="24" fillId="2" borderId="1" xfId="0" applyFont="1" applyFill="1" applyBorder="1" applyAlignment="1" applyProtection="1">
      <alignment horizontal="center" vertical="center"/>
      <protection hidden="1"/>
    </xf>
    <xf numFmtId="0" fontId="24" fillId="2" borderId="25" xfId="0" applyFont="1" applyFill="1" applyBorder="1" applyAlignment="1" applyProtection="1">
      <alignment horizontal="center" vertical="center"/>
      <protection hidden="1"/>
    </xf>
    <xf numFmtId="0" fontId="9" fillId="4" borderId="8" xfId="0" applyFont="1" applyFill="1" applyBorder="1" applyAlignment="1" applyProtection="1">
      <alignment vertical="center" wrapText="1"/>
      <protection hidden="1"/>
    </xf>
    <xf numFmtId="0" fontId="9" fillId="4" borderId="9" xfId="0" applyFont="1" applyFill="1" applyBorder="1" applyAlignment="1" applyProtection="1">
      <alignment horizontal="center" vertical="center" wrapText="1"/>
      <protection hidden="1"/>
    </xf>
    <xf numFmtId="0" fontId="9" fillId="4" borderId="10" xfId="0" applyFont="1" applyFill="1" applyBorder="1" applyAlignment="1" applyProtection="1">
      <alignment horizontal="center" vertical="center" wrapText="1"/>
      <protection hidden="1"/>
    </xf>
    <xf numFmtId="0" fontId="9" fillId="3" borderId="9" xfId="0" applyFont="1" applyFill="1" applyBorder="1" applyAlignment="1" applyProtection="1">
      <alignment horizontal="center" vertical="center" wrapText="1"/>
      <protection hidden="1"/>
    </xf>
    <xf numFmtId="0" fontId="25" fillId="2" borderId="16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right" vertical="center"/>
      <protection hidden="1"/>
    </xf>
    <xf numFmtId="0" fontId="9" fillId="6" borderId="12" xfId="0" applyFont="1" applyFill="1" applyBorder="1" applyAlignment="1" applyProtection="1">
      <alignment horizontal="center" vertical="center"/>
      <protection locked="0"/>
    </xf>
    <xf numFmtId="0" fontId="9" fillId="3" borderId="15" xfId="0" applyFont="1" applyFill="1" applyBorder="1" applyAlignment="1" applyProtection="1">
      <alignment horizontal="left" vertical="center"/>
      <protection hidden="1"/>
    </xf>
    <xf numFmtId="0" fontId="17" fillId="5" borderId="1" xfId="0" applyFont="1" applyFill="1" applyBorder="1" applyAlignment="1" applyProtection="1">
      <alignment horizontal="center" vertical="center"/>
      <protection locked="0"/>
    </xf>
    <xf numFmtId="0" fontId="17" fillId="5" borderId="25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0" fillId="3" borderId="16" xfId="0" applyFill="1" applyBorder="1" applyProtection="1">
      <protection hidden="1"/>
    </xf>
    <xf numFmtId="0" fontId="0" fillId="3" borderId="17" xfId="0" applyFill="1" applyBorder="1" applyProtection="1">
      <protection hidden="1"/>
    </xf>
    <xf numFmtId="0" fontId="0" fillId="3" borderId="0" xfId="0" applyFill="1" applyBorder="1" applyAlignment="1" applyProtection="1">
      <alignment horizontal="left" vertical="center"/>
      <protection hidden="1"/>
    </xf>
    <xf numFmtId="0" fontId="6" fillId="3" borderId="6" xfId="0" applyFont="1" applyFill="1" applyBorder="1" applyAlignment="1" applyProtection="1">
      <alignment horizontal="center"/>
      <protection hidden="1"/>
    </xf>
    <xf numFmtId="0" fontId="6" fillId="3" borderId="17" xfId="0" applyFont="1" applyFill="1" applyBorder="1" applyAlignment="1" applyProtection="1">
      <alignment horizontal="center"/>
      <protection hidden="1"/>
    </xf>
    <xf numFmtId="0" fontId="6" fillId="3" borderId="18" xfId="0" applyFont="1" applyFill="1" applyBorder="1" applyAlignment="1" applyProtection="1">
      <alignment horizontal="center"/>
      <protection hidden="1"/>
    </xf>
    <xf numFmtId="0" fontId="14" fillId="3" borderId="0" xfId="0" applyFont="1" applyFill="1" applyProtection="1">
      <protection hidden="1"/>
    </xf>
    <xf numFmtId="0" fontId="14" fillId="3" borderId="0" xfId="0" applyFont="1" applyFill="1" applyBorder="1" applyProtection="1">
      <protection hidden="1"/>
    </xf>
    <xf numFmtId="0" fontId="0" fillId="3" borderId="0" xfId="0" applyFill="1"/>
    <xf numFmtId="0" fontId="14" fillId="3" borderId="0" xfId="0" applyFont="1" applyFill="1"/>
    <xf numFmtId="49" fontId="0" fillId="3" borderId="0" xfId="0" applyNumberFormat="1" applyFill="1" applyProtection="1">
      <protection hidden="1"/>
    </xf>
    <xf numFmtId="0" fontId="17" fillId="3" borderId="0" xfId="0" applyFont="1" applyFill="1" applyProtection="1">
      <protection hidden="1"/>
    </xf>
    <xf numFmtId="0" fontId="0" fillId="0" borderId="63" xfId="0" applyBorder="1" applyAlignment="1" applyProtection="1">
      <alignment horizontal="center"/>
      <protection hidden="1"/>
    </xf>
    <xf numFmtId="0" fontId="0" fillId="0" borderId="44" xfId="0" applyBorder="1" applyAlignment="1" applyProtection="1">
      <alignment horizontal="center"/>
      <protection hidden="1"/>
    </xf>
    <xf numFmtId="44" fontId="14" fillId="0" borderId="0" xfId="0" applyNumberFormat="1" applyFont="1" applyProtection="1">
      <protection hidden="1"/>
    </xf>
    <xf numFmtId="0" fontId="14" fillId="0" borderId="0" xfId="0" applyNumberFormat="1" applyFont="1" applyProtection="1">
      <protection hidden="1"/>
    </xf>
    <xf numFmtId="0" fontId="0" fillId="0" borderId="37" xfId="0" applyBorder="1" applyAlignment="1" applyProtection="1">
      <alignment horizontal="center"/>
      <protection hidden="1"/>
    </xf>
    <xf numFmtId="0" fontId="0" fillId="0" borderId="45" xfId="0" applyBorder="1" applyAlignment="1" applyProtection="1">
      <alignment horizontal="center"/>
      <protection hidden="1"/>
    </xf>
    <xf numFmtId="0" fontId="0" fillId="0" borderId="50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64" xfId="0" applyBorder="1" applyAlignment="1" applyProtection="1">
      <alignment horizontal="center"/>
      <protection hidden="1"/>
    </xf>
    <xf numFmtId="0" fontId="0" fillId="0" borderId="65" xfId="0" applyBorder="1" applyAlignment="1" applyProtection="1">
      <alignment horizontal="center"/>
      <protection hidden="1"/>
    </xf>
    <xf numFmtId="0" fontId="35" fillId="10" borderId="27" xfId="0" applyFont="1" applyFill="1" applyBorder="1" applyAlignment="1" applyProtection="1">
      <alignment horizontal="center"/>
      <protection hidden="1"/>
    </xf>
    <xf numFmtId="0" fontId="35" fillId="10" borderId="28" xfId="0" applyFont="1" applyFill="1" applyBorder="1" applyAlignment="1" applyProtection="1">
      <alignment horizontal="center"/>
      <protection hidden="1"/>
    </xf>
    <xf numFmtId="0" fontId="35" fillId="10" borderId="29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44" fontId="14" fillId="3" borderId="0" xfId="0" applyNumberFormat="1" applyFont="1" applyFill="1" applyProtection="1">
      <protection hidden="1"/>
    </xf>
    <xf numFmtId="14" fontId="14" fillId="3" borderId="0" xfId="0" applyNumberFormat="1" applyFont="1" applyFill="1" applyAlignment="1" applyProtection="1">
      <alignment horizontal="center" vertical="center"/>
      <protection hidden="1"/>
    </xf>
    <xf numFmtId="0" fontId="14" fillId="3" borderId="0" xfId="0" applyNumberFormat="1" applyFont="1" applyFill="1" applyAlignment="1" applyProtection="1">
      <alignment horizontal="center" vertical="center"/>
      <protection hidden="1"/>
    </xf>
    <xf numFmtId="14" fontId="14" fillId="3" borderId="0" xfId="0" applyNumberFormat="1" applyFont="1" applyFill="1" applyProtection="1">
      <protection hidden="1"/>
    </xf>
    <xf numFmtId="0" fontId="29" fillId="0" borderId="52" xfId="2" applyBorder="1" applyAlignment="1" applyProtection="1">
      <alignment horizontal="center"/>
      <protection hidden="1"/>
    </xf>
    <xf numFmtId="0" fontId="29" fillId="0" borderId="0" xfId="2" applyBorder="1" applyAlignment="1" applyProtection="1">
      <alignment horizontal="center"/>
      <protection hidden="1"/>
    </xf>
    <xf numFmtId="164" fontId="29" fillId="0" borderId="0" xfId="2" applyNumberFormat="1" applyBorder="1" applyAlignment="1" applyProtection="1">
      <alignment horizontal="center"/>
      <protection hidden="1"/>
    </xf>
    <xf numFmtId="0" fontId="29" fillId="0" borderId="53" xfId="2" applyBorder="1" applyAlignment="1" applyProtection="1">
      <alignment horizontal="center"/>
      <protection hidden="1"/>
    </xf>
    <xf numFmtId="0" fontId="29" fillId="0" borderId="1" xfId="2" applyBorder="1" applyAlignment="1" applyProtection="1">
      <alignment horizontal="center"/>
      <protection hidden="1"/>
    </xf>
    <xf numFmtId="0" fontId="29" fillId="0" borderId="1" xfId="0" applyFont="1" applyBorder="1" applyAlignment="1" applyProtection="1">
      <alignment horizontal="center" vertical="center" wrapText="1"/>
      <protection hidden="1"/>
    </xf>
    <xf numFmtId="2" fontId="15" fillId="11" borderId="1" xfId="3" applyNumberFormat="1" applyFont="1" applyFill="1" applyBorder="1" applyAlignment="1" applyProtection="1">
      <alignment horizontal="center" vertical="center" wrapText="1"/>
      <protection hidden="1"/>
    </xf>
    <xf numFmtId="3" fontId="15" fillId="0" borderId="1" xfId="3" applyNumberFormat="1" applyFont="1" applyBorder="1" applyAlignment="1" applyProtection="1">
      <alignment horizontal="center" vertical="center" wrapText="1"/>
      <protection hidden="1"/>
    </xf>
    <xf numFmtId="164" fontId="29" fillId="11" borderId="1" xfId="2" quotePrefix="1" applyNumberFormat="1" applyFill="1" applyBorder="1" applyAlignment="1" applyProtection="1">
      <alignment horizontal="center" vertical="center"/>
      <protection hidden="1"/>
    </xf>
    <xf numFmtId="164" fontId="29" fillId="11" borderId="1" xfId="2" applyNumberFormat="1" applyFill="1" applyBorder="1" applyAlignment="1" applyProtection="1">
      <alignment horizontal="center"/>
      <protection hidden="1"/>
    </xf>
    <xf numFmtId="0" fontId="29" fillId="11" borderId="1" xfId="2" applyFill="1" applyBorder="1" applyAlignment="1" applyProtection="1">
      <alignment horizontal="center"/>
      <protection hidden="1"/>
    </xf>
    <xf numFmtId="0" fontId="15" fillId="11" borderId="1" xfId="3" applyFont="1" applyFill="1" applyBorder="1" applyAlignment="1" applyProtection="1">
      <alignment horizontal="center" vertical="center" wrapText="1"/>
      <protection hidden="1"/>
    </xf>
    <xf numFmtId="3" fontId="15" fillId="11" borderId="1" xfId="3" applyNumberFormat="1" applyFont="1" applyFill="1" applyBorder="1" applyAlignment="1" applyProtection="1">
      <alignment horizontal="center" vertical="center" wrapText="1"/>
      <protection hidden="1"/>
    </xf>
    <xf numFmtId="0" fontId="29" fillId="11" borderId="1" xfId="2" applyNumberFormat="1" applyFill="1" applyBorder="1" applyAlignment="1" applyProtection="1">
      <alignment horizontal="center"/>
      <protection hidden="1"/>
    </xf>
    <xf numFmtId="0" fontId="14" fillId="3" borderId="0" xfId="0" applyNumberFormat="1" applyFont="1" applyFill="1" applyProtection="1">
      <protection hidden="1"/>
    </xf>
    <xf numFmtId="0" fontId="29" fillId="3" borderId="5" xfId="3" applyFont="1" applyFill="1" applyBorder="1" applyAlignment="1" applyProtection="1">
      <alignment horizontal="left" vertical="center"/>
      <protection hidden="1"/>
    </xf>
    <xf numFmtId="0" fontId="31" fillId="3" borderId="6" xfId="3" applyFont="1" applyFill="1" applyBorder="1" applyAlignment="1" applyProtection="1">
      <alignment horizontal="center" vertical="center"/>
      <protection hidden="1"/>
    </xf>
    <xf numFmtId="49" fontId="32" fillId="3" borderId="5" xfId="3" applyNumberFormat="1" applyFont="1" applyFill="1" applyBorder="1" applyAlignment="1" applyProtection="1">
      <alignment horizontal="center" vertical="center"/>
      <protection hidden="1"/>
    </xf>
    <xf numFmtId="0" fontId="33" fillId="3" borderId="6" xfId="2" applyFont="1" applyFill="1" applyBorder="1" applyAlignment="1" applyProtection="1">
      <alignment horizontal="center"/>
      <protection hidden="1"/>
    </xf>
    <xf numFmtId="0" fontId="29" fillId="3" borderId="6" xfId="2" applyFill="1" applyBorder="1" applyAlignment="1" applyProtection="1">
      <alignment horizontal="center"/>
      <protection hidden="1"/>
    </xf>
    <xf numFmtId="49" fontId="32" fillId="3" borderId="16" xfId="3" applyNumberFormat="1" applyFont="1" applyFill="1" applyBorder="1" applyAlignment="1" applyProtection="1">
      <alignment horizontal="center" vertical="center"/>
      <protection hidden="1"/>
    </xf>
    <xf numFmtId="0" fontId="29" fillId="3" borderId="18" xfId="2" applyFill="1" applyBorder="1" applyAlignment="1" applyProtection="1">
      <alignment horizontal="center"/>
      <protection hidden="1"/>
    </xf>
    <xf numFmtId="0" fontId="29" fillId="3" borderId="2" xfId="3" applyFont="1" applyFill="1" applyBorder="1" applyAlignment="1" applyProtection="1">
      <alignment horizontal="left" vertical="center"/>
      <protection hidden="1"/>
    </xf>
    <xf numFmtId="0" fontId="29" fillId="3" borderId="3" xfId="3" applyFont="1" applyFill="1" applyBorder="1" applyAlignment="1" applyProtection="1">
      <alignment horizontal="left" vertical="center"/>
      <protection hidden="1"/>
    </xf>
    <xf numFmtId="0" fontId="31" fillId="3" borderId="5" xfId="3" applyFont="1" applyFill="1" applyBorder="1" applyAlignment="1" applyProtection="1">
      <alignment horizontal="center" vertical="center"/>
      <protection hidden="1"/>
    </xf>
    <xf numFmtId="0" fontId="31" fillId="3" borderId="0" xfId="3" applyFont="1" applyFill="1" applyBorder="1" applyAlignment="1" applyProtection="1">
      <alignment horizontal="center" vertical="center"/>
      <protection hidden="1"/>
    </xf>
    <xf numFmtId="0" fontId="0" fillId="3" borderId="16" xfId="0" applyFill="1" applyBorder="1" applyAlignment="1" applyProtection="1">
      <alignment horizontal="center"/>
      <protection hidden="1"/>
    </xf>
    <xf numFmtId="0" fontId="0" fillId="3" borderId="17" xfId="0" applyFill="1" applyBorder="1" applyAlignment="1" applyProtection="1">
      <alignment horizontal="center"/>
      <protection hidden="1"/>
    </xf>
    <xf numFmtId="0" fontId="0" fillId="3" borderId="18" xfId="0" applyFill="1" applyBorder="1" applyAlignment="1" applyProtection="1">
      <alignment horizontal="center"/>
      <protection hidden="1"/>
    </xf>
    <xf numFmtId="0" fontId="34" fillId="3" borderId="0" xfId="3" applyFont="1" applyFill="1" applyBorder="1" applyAlignment="1" applyProtection="1">
      <alignment horizontal="right" vertical="top" wrapText="1"/>
      <protection hidden="1"/>
    </xf>
    <xf numFmtId="0" fontId="34" fillId="3" borderId="17" xfId="3" applyFont="1" applyFill="1" applyBorder="1" applyAlignment="1" applyProtection="1">
      <alignment horizontal="right" vertical="top" wrapText="1"/>
      <protection hidden="1"/>
    </xf>
    <xf numFmtId="0" fontId="34" fillId="3" borderId="52" xfId="3" applyFont="1" applyFill="1" applyBorder="1" applyAlignment="1" applyProtection="1">
      <alignment vertical="center"/>
      <protection hidden="1"/>
    </xf>
    <xf numFmtId="0" fontId="34" fillId="3" borderId="0" xfId="3" applyFont="1" applyFill="1" applyBorder="1" applyAlignment="1" applyProtection="1">
      <alignment vertical="center"/>
      <protection hidden="1"/>
    </xf>
    <xf numFmtId="0" fontId="34" fillId="3" borderId="53" xfId="3" applyFont="1" applyFill="1" applyBorder="1" applyAlignment="1" applyProtection="1">
      <alignment vertical="center"/>
      <protection hidden="1"/>
    </xf>
    <xf numFmtId="44" fontId="34" fillId="3" borderId="56" xfId="1" applyFont="1" applyFill="1" applyBorder="1" applyAlignment="1" applyProtection="1">
      <alignment vertical="center"/>
      <protection hidden="1"/>
    </xf>
    <xf numFmtId="44" fontId="34" fillId="3" borderId="57" xfId="1" applyFont="1" applyFill="1" applyBorder="1" applyAlignment="1" applyProtection="1">
      <alignment vertical="center"/>
      <protection hidden="1"/>
    </xf>
    <xf numFmtId="0" fontId="34" fillId="3" borderId="57" xfId="3" applyFont="1" applyFill="1" applyBorder="1" applyAlignment="1" applyProtection="1">
      <alignment vertical="center"/>
      <protection hidden="1"/>
    </xf>
    <xf numFmtId="0" fontId="34" fillId="3" borderId="58" xfId="3" applyFont="1" applyFill="1" applyBorder="1" applyAlignment="1" applyProtection="1">
      <alignment vertical="center"/>
      <protection hidden="1"/>
    </xf>
    <xf numFmtId="0" fontId="22" fillId="0" borderId="1" xfId="0" applyFont="1" applyBorder="1" applyAlignment="1" applyProtection="1">
      <alignment horizontal="left" vertical="center" wrapText="1" readingOrder="1"/>
      <protection locked="0"/>
    </xf>
    <xf numFmtId="0" fontId="39" fillId="0" borderId="1" xfId="4" applyFont="1" applyBorder="1" applyAlignment="1" applyProtection="1">
      <alignment horizontal="left" vertical="center" wrapText="1" readingOrder="1"/>
      <protection locked="0"/>
    </xf>
    <xf numFmtId="0" fontId="38" fillId="0" borderId="1" xfId="4" applyBorder="1"/>
    <xf numFmtId="0" fontId="39" fillId="0" borderId="1" xfId="0" applyFont="1" applyBorder="1" applyAlignment="1" applyProtection="1">
      <alignment horizontal="left" vertical="center" wrapText="1" readingOrder="1"/>
      <protection locked="0"/>
    </xf>
    <xf numFmtId="0" fontId="0" fillId="0" borderId="1" xfId="0" applyBorder="1"/>
    <xf numFmtId="0" fontId="22" fillId="0" borderId="7" xfId="0" applyNumberFormat="1" applyFont="1" applyBorder="1" applyAlignment="1" applyProtection="1">
      <alignment horizontal="left" vertical="center" wrapText="1" readingOrder="1"/>
      <protection locked="0"/>
    </xf>
    <xf numFmtId="0" fontId="38" fillId="0" borderId="23" xfId="4" applyBorder="1"/>
    <xf numFmtId="0" fontId="0" fillId="0" borderId="23" xfId="0" applyBorder="1"/>
    <xf numFmtId="0" fontId="39" fillId="0" borderId="25" xfId="0" applyFont="1" applyBorder="1" applyAlignment="1" applyProtection="1">
      <alignment horizontal="left" vertical="center" wrapText="1" readingOrder="1"/>
      <protection locked="0"/>
    </xf>
    <xf numFmtId="0" fontId="0" fillId="0" borderId="25" xfId="0" applyBorder="1"/>
    <xf numFmtId="0" fontId="0" fillId="0" borderId="26" xfId="0" applyBorder="1"/>
    <xf numFmtId="0" fontId="3" fillId="2" borderId="7" xfId="0" applyNumberFormat="1" applyFont="1" applyFill="1" applyBorder="1" applyAlignment="1" applyProtection="1">
      <alignment horizontal="center" vertical="center" wrapText="1" readingOrder="1"/>
      <protection hidden="1"/>
    </xf>
    <xf numFmtId="0" fontId="2" fillId="5" borderId="7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7" xfId="0" applyNumberFormat="1" applyFill="1" applyBorder="1"/>
    <xf numFmtId="0" fontId="39" fillId="5" borderId="7" xfId="4" applyNumberFormat="1" applyFont="1" applyFill="1" applyBorder="1" applyAlignment="1" applyProtection="1">
      <alignment horizontal="left" vertical="center" wrapText="1" readingOrder="1"/>
      <protection locked="0"/>
    </xf>
    <xf numFmtId="0" fontId="39" fillId="5" borderId="7" xfId="0" applyNumberFormat="1" applyFont="1" applyFill="1" applyBorder="1" applyAlignment="1" applyProtection="1">
      <alignment horizontal="left" vertical="center" wrapText="1" readingOrder="1"/>
      <protection locked="0"/>
    </xf>
    <xf numFmtId="0" fontId="39" fillId="5" borderId="24" xfId="0" applyNumberFormat="1" applyFont="1" applyFill="1" applyBorder="1" applyAlignment="1" applyProtection="1">
      <alignment horizontal="left" vertical="center" wrapText="1" readingOrder="1"/>
      <protection locked="0"/>
    </xf>
    <xf numFmtId="0" fontId="41" fillId="0" borderId="27" xfId="0" applyFont="1" applyBorder="1" applyAlignment="1" applyProtection="1">
      <alignment horizontal="center" vertical="center"/>
      <protection hidden="1"/>
    </xf>
    <xf numFmtId="0" fontId="41" fillId="0" borderId="28" xfId="0" applyFont="1" applyBorder="1" applyAlignment="1" applyProtection="1">
      <alignment horizontal="center" vertical="center"/>
      <protection locked="0"/>
    </xf>
    <xf numFmtId="0" fontId="41" fillId="0" borderId="29" xfId="0" applyFont="1" applyBorder="1" applyAlignment="1" applyProtection="1">
      <alignment horizontal="center" vertical="center"/>
      <protection locked="0"/>
    </xf>
    <xf numFmtId="0" fontId="41" fillId="0" borderId="24" xfId="0" applyFont="1" applyBorder="1" applyAlignment="1" applyProtection="1">
      <alignment horizontal="center" vertical="center"/>
      <protection hidden="1"/>
    </xf>
    <xf numFmtId="0" fontId="41" fillId="0" borderId="25" xfId="0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0" fontId="41" fillId="0" borderId="26" xfId="0" applyFont="1" applyBorder="1" applyAlignment="1" applyProtection="1">
      <alignment horizontal="center" vertical="center"/>
      <protection locked="0"/>
    </xf>
    <xf numFmtId="0" fontId="0" fillId="0" borderId="0" xfId="0"/>
    <xf numFmtId="0" fontId="44" fillId="0" borderId="42" xfId="0" applyNumberFormat="1" applyFont="1" applyBorder="1" applyAlignment="1" applyProtection="1">
      <alignment horizontal="left" vertical="center" wrapText="1" readingOrder="1"/>
      <protection locked="0"/>
    </xf>
    <xf numFmtId="0" fontId="44" fillId="0" borderId="43" xfId="0" applyNumberFormat="1" applyFont="1" applyBorder="1" applyAlignment="1" applyProtection="1">
      <alignment horizontal="left" vertical="center" wrapText="1" readingOrder="1"/>
      <protection locked="0"/>
    </xf>
    <xf numFmtId="0" fontId="0" fillId="3" borderId="2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4" fillId="3" borderId="5" xfId="0" applyFont="1" applyFill="1" applyBorder="1" applyProtection="1">
      <protection hidden="1"/>
    </xf>
    <xf numFmtId="0" fontId="4" fillId="3" borderId="0" xfId="0" applyFont="1" applyFill="1" applyBorder="1" applyProtection="1">
      <protection hidden="1"/>
    </xf>
    <xf numFmtId="0" fontId="0" fillId="3" borderId="69" xfId="0" applyFont="1" applyFill="1" applyBorder="1" applyProtection="1">
      <protection hidden="1"/>
    </xf>
    <xf numFmtId="0" fontId="0" fillId="3" borderId="68" xfId="0" applyFill="1" applyBorder="1" applyProtection="1">
      <protection hidden="1"/>
    </xf>
    <xf numFmtId="0" fontId="0" fillId="3" borderId="0" xfId="0" applyFill="1" applyAlignment="1" applyProtection="1">
      <alignment horizontal="left" vertical="center"/>
      <protection hidden="1"/>
    </xf>
    <xf numFmtId="0" fontId="0" fillId="3" borderId="5" xfId="0" applyFont="1" applyFill="1" applyBorder="1" applyAlignment="1" applyProtection="1">
      <alignment horizontal="left"/>
      <protection hidden="1"/>
    </xf>
    <xf numFmtId="0" fontId="0" fillId="3" borderId="0" xfId="0" applyFont="1" applyFill="1" applyBorder="1" applyAlignment="1" applyProtection="1">
      <alignment horizontal="left"/>
      <protection hidden="1"/>
    </xf>
    <xf numFmtId="0" fontId="0" fillId="3" borderId="0" xfId="0" applyFont="1" applyFill="1" applyBorder="1" applyProtection="1">
      <protection hidden="1"/>
    </xf>
    <xf numFmtId="0" fontId="0" fillId="3" borderId="74" xfId="0" applyFont="1" applyFill="1" applyBorder="1" applyAlignment="1" applyProtection="1">
      <alignment horizontal="center"/>
      <protection hidden="1"/>
    </xf>
    <xf numFmtId="0" fontId="0" fillId="3" borderId="70" xfId="0" applyFont="1" applyFill="1" applyBorder="1" applyProtection="1">
      <protection hidden="1"/>
    </xf>
    <xf numFmtId="0" fontId="0" fillId="3" borderId="71" xfId="0" applyFont="1" applyFill="1" applyBorder="1" applyProtection="1">
      <protection hidden="1"/>
    </xf>
    <xf numFmtId="0" fontId="0" fillId="3" borderId="75" xfId="0" applyFont="1" applyFill="1" applyBorder="1" applyProtection="1">
      <protection hidden="1"/>
    </xf>
    <xf numFmtId="0" fontId="0" fillId="3" borderId="18" xfId="0" applyFill="1" applyBorder="1" applyProtection="1">
      <protection hidden="1"/>
    </xf>
    <xf numFmtId="0" fontId="17" fillId="0" borderId="0" xfId="0" applyFont="1" applyProtection="1">
      <protection hidden="1"/>
    </xf>
    <xf numFmtId="0" fontId="0" fillId="0" borderId="0" xfId="0"/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7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49" fontId="32" fillId="0" borderId="77" xfId="3" applyNumberFormat="1" applyFont="1" applyBorder="1" applyAlignment="1">
      <alignment horizontal="center" vertical="center"/>
    </xf>
    <xf numFmtId="0" fontId="47" fillId="0" borderId="77" xfId="3" applyFont="1" applyBorder="1" applyAlignment="1">
      <alignment horizontal="center" vertical="center"/>
    </xf>
    <xf numFmtId="3" fontId="37" fillId="0" borderId="0" xfId="3" applyNumberFormat="1" applyFont="1" applyBorder="1" applyAlignment="1">
      <alignment horizontal="center" vertical="center"/>
    </xf>
    <xf numFmtId="3" fontId="37" fillId="0" borderId="78" xfId="3" applyNumberFormat="1" applyFont="1" applyBorder="1" applyAlignment="1">
      <alignment horizontal="center" vertical="center"/>
    </xf>
    <xf numFmtId="49" fontId="32" fillId="0" borderId="81" xfId="3" applyNumberFormat="1" applyFont="1" applyBorder="1" applyAlignment="1">
      <alignment horizontal="center" vertical="center"/>
    </xf>
    <xf numFmtId="0" fontId="32" fillId="0" borderId="82" xfId="3" applyFont="1" applyBorder="1" applyAlignment="1">
      <alignment horizontal="center" vertical="center"/>
    </xf>
    <xf numFmtId="0" fontId="32" fillId="0" borderId="83" xfId="3" applyFont="1" applyBorder="1" applyAlignment="1">
      <alignment horizontal="center" vertical="center"/>
    </xf>
    <xf numFmtId="49" fontId="47" fillId="0" borderId="0" xfId="3" applyNumberFormat="1" applyFont="1" applyBorder="1" applyAlignment="1">
      <alignment horizontal="center" vertical="center"/>
    </xf>
    <xf numFmtId="0" fontId="47" fillId="0" borderId="0" xfId="3" applyFont="1" applyBorder="1" applyAlignment="1">
      <alignment horizontal="center" vertical="center"/>
    </xf>
    <xf numFmtId="3" fontId="47" fillId="0" borderId="0" xfId="3" applyNumberFormat="1" applyFont="1" applyBorder="1" applyAlignment="1">
      <alignment horizontal="center" vertical="center"/>
    </xf>
    <xf numFmtId="164" fontId="47" fillId="0" borderId="0" xfId="3" applyNumberFormat="1" applyFont="1" applyBorder="1" applyAlignment="1">
      <alignment horizontal="center" vertical="center"/>
    </xf>
    <xf numFmtId="164" fontId="47" fillId="0" borderId="86" xfId="6" applyNumberFormat="1" applyFont="1" applyBorder="1" applyAlignment="1">
      <alignment horizontal="center" vertical="center"/>
    </xf>
    <xf numFmtId="165" fontId="47" fillId="0" borderId="87" xfId="6" applyNumberFormat="1" applyFont="1" applyBorder="1" applyAlignment="1">
      <alignment horizontal="center" vertical="center"/>
    </xf>
    <xf numFmtId="3" fontId="47" fillId="0" borderId="83" xfId="6" applyNumberFormat="1" applyFont="1" applyBorder="1" applyAlignment="1">
      <alignment horizontal="center" vertical="center"/>
    </xf>
    <xf numFmtId="0" fontId="37" fillId="0" borderId="77" xfId="6" applyFont="1" applyBorder="1" applyAlignment="1">
      <alignment horizontal="center" wrapText="1"/>
    </xf>
    <xf numFmtId="0" fontId="37" fillId="0" borderId="0" xfId="6" applyFont="1" applyBorder="1" applyAlignment="1">
      <alignment horizontal="center" wrapText="1"/>
    </xf>
    <xf numFmtId="0" fontId="37" fillId="0" borderId="0" xfId="3" applyFont="1" applyBorder="1" applyAlignment="1">
      <alignment horizontal="center" vertical="center"/>
    </xf>
    <xf numFmtId="3" fontId="37" fillId="0" borderId="0" xfId="6" applyNumberFormat="1" applyFont="1" applyBorder="1" applyAlignment="1">
      <alignment horizontal="center" vertical="center"/>
    </xf>
    <xf numFmtId="164" fontId="37" fillId="0" borderId="0" xfId="6" applyNumberFormat="1" applyFont="1" applyBorder="1" applyAlignment="1">
      <alignment horizontal="center" vertical="center"/>
    </xf>
    <xf numFmtId="166" fontId="37" fillId="0" borderId="0" xfId="6" applyNumberFormat="1" applyFont="1" applyBorder="1" applyAlignment="1">
      <alignment horizontal="center" vertical="center"/>
    </xf>
    <xf numFmtId="0" fontId="49" fillId="0" borderId="88" xfId="6" applyFont="1" applyFill="1" applyBorder="1" applyAlignment="1" applyProtection="1">
      <alignment horizontal="center" vertical="top"/>
      <protection locked="0"/>
    </xf>
    <xf numFmtId="0" fontId="49" fillId="0" borderId="89" xfId="6" applyFont="1" applyFill="1" applyBorder="1" applyAlignment="1" applyProtection="1">
      <alignment horizontal="center" vertical="top"/>
      <protection locked="0"/>
    </xf>
    <xf numFmtId="3" fontId="49" fillId="0" borderId="89" xfId="6" applyNumberFormat="1" applyFont="1" applyFill="1" applyBorder="1" applyAlignment="1">
      <alignment horizontal="center" vertical="center" wrapText="1"/>
    </xf>
    <xf numFmtId="0" fontId="49" fillId="0" borderId="89" xfId="6" applyFont="1" applyFill="1" applyBorder="1" applyAlignment="1">
      <alignment horizontal="center" vertical="center" wrapText="1"/>
    </xf>
    <xf numFmtId="164" fontId="49" fillId="0" borderId="89" xfId="6" applyNumberFormat="1" applyFont="1" applyFill="1" applyBorder="1" applyAlignment="1">
      <alignment horizontal="center" vertical="center" wrapText="1"/>
    </xf>
    <xf numFmtId="3" fontId="49" fillId="0" borderId="90" xfId="6" applyNumberFormat="1" applyFont="1" applyFill="1" applyBorder="1" applyAlignment="1">
      <alignment horizontal="center" vertical="center"/>
    </xf>
    <xf numFmtId="49" fontId="0" fillId="0" borderId="91" xfId="3" applyNumberFormat="1" applyFont="1" applyBorder="1" applyAlignment="1">
      <alignment horizontal="center" vertical="center" wrapText="1"/>
    </xf>
    <xf numFmtId="0" fontId="0" fillId="0" borderId="92" xfId="3" applyFont="1" applyBorder="1" applyAlignment="1">
      <alignment horizontal="center" vertical="center" wrapText="1"/>
    </xf>
    <xf numFmtId="3" fontId="0" fillId="0" borderId="92" xfId="3" applyNumberFormat="1" applyFont="1" applyBorder="1" applyAlignment="1">
      <alignment horizontal="center" vertical="center" wrapText="1"/>
    </xf>
    <xf numFmtId="164" fontId="0" fillId="0" borderId="92" xfId="3" applyNumberFormat="1" applyFont="1" applyBorder="1" applyAlignment="1">
      <alignment horizontal="center" vertical="center" wrapText="1"/>
    </xf>
    <xf numFmtId="3" fontId="0" fillId="0" borderId="93" xfId="3" applyNumberFormat="1" applyFont="1" applyBorder="1" applyAlignment="1">
      <alignment horizontal="center" vertical="center" wrapText="1"/>
    </xf>
    <xf numFmtId="49" fontId="15" fillId="0" borderId="27" xfId="3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29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47" fillId="0" borderId="28" xfId="3" applyFont="1" applyBorder="1" applyAlignment="1">
      <alignment horizontal="center" vertical="center"/>
    </xf>
    <xf numFmtId="0" fontId="47" fillId="0" borderId="28" xfId="3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14" fontId="17" fillId="3" borderId="0" xfId="0" applyNumberFormat="1" applyFont="1" applyFill="1" applyProtection="1">
      <protection hidden="1"/>
    </xf>
    <xf numFmtId="49" fontId="17" fillId="3" borderId="0" xfId="0" applyNumberFormat="1" applyFont="1" applyFill="1" applyProtection="1">
      <protection hidden="1"/>
    </xf>
    <xf numFmtId="49" fontId="0" fillId="0" borderId="0" xfId="0" applyNumberFormat="1"/>
    <xf numFmtId="3" fontId="47" fillId="0" borderId="86" xfId="6" applyNumberFormat="1" applyFon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14" fontId="14" fillId="3" borderId="0" xfId="0" applyNumberFormat="1" applyFont="1" applyFill="1"/>
    <xf numFmtId="2" fontId="0" fillId="0" borderId="0" xfId="0" applyNumberFormat="1"/>
    <xf numFmtId="2" fontId="3" fillId="0" borderId="0" xfId="0" applyNumberFormat="1" applyFont="1" applyBorder="1" applyAlignment="1" applyProtection="1">
      <alignment horizontal="center" vertical="center" wrapText="1" readingOrder="1"/>
      <protection hidden="1"/>
    </xf>
    <xf numFmtId="0" fontId="41" fillId="0" borderId="106" xfId="0" applyFont="1" applyBorder="1" applyAlignment="1" applyProtection="1">
      <alignment horizontal="center" vertical="center"/>
      <protection locked="0"/>
    </xf>
    <xf numFmtId="0" fontId="41" fillId="0" borderId="107" xfId="0" applyFont="1" applyBorder="1" applyAlignment="1" applyProtection="1">
      <alignment horizontal="center" vertical="center"/>
      <protection locked="0"/>
    </xf>
    <xf numFmtId="0" fontId="41" fillId="0" borderId="106" xfId="0" applyFont="1" applyBorder="1" applyAlignment="1" applyProtection="1">
      <alignment horizontal="center" vertical="center" wrapText="1"/>
      <protection locked="0"/>
    </xf>
    <xf numFmtId="0" fontId="41" fillId="0" borderId="108" xfId="0" applyFont="1" applyBorder="1" applyAlignment="1" applyProtection="1">
      <alignment horizontal="center" vertical="center"/>
      <protection hidden="1"/>
    </xf>
    <xf numFmtId="0" fontId="52" fillId="0" borderId="106" xfId="7" applyNumberFormat="1" applyFont="1" applyFill="1" applyBorder="1" applyAlignment="1">
      <alignment vertical="center" wrapText="1" readingOrder="1"/>
    </xf>
    <xf numFmtId="0" fontId="53" fillId="0" borderId="0" xfId="0" applyFont="1" applyFill="1" applyBorder="1"/>
    <xf numFmtId="0" fontId="52" fillId="0" borderId="106" xfId="7" applyNumberFormat="1" applyFont="1" applyFill="1" applyBorder="1" applyAlignment="1">
      <alignment horizontal="left" vertical="center" wrapText="1" readingOrder="1"/>
    </xf>
    <xf numFmtId="0" fontId="53" fillId="0" borderId="0" xfId="0" applyFont="1" applyFill="1" applyBorder="1" applyAlignment="1"/>
    <xf numFmtId="0" fontId="52" fillId="0" borderId="106" xfId="7" applyNumberFormat="1" applyFont="1" applyFill="1" applyBorder="1" applyAlignment="1">
      <alignment horizontal="center" wrapText="1" readingOrder="1"/>
    </xf>
    <xf numFmtId="0" fontId="54" fillId="0" borderId="0" xfId="0" applyFont="1" applyProtection="1">
      <protection hidden="1"/>
    </xf>
    <xf numFmtId="0" fontId="54" fillId="0" borderId="0" xfId="0" applyFont="1"/>
    <xf numFmtId="0" fontId="0" fillId="0" borderId="0" xfId="0"/>
    <xf numFmtId="0" fontId="0" fillId="0" borderId="106" xfId="0" applyBorder="1" applyAlignment="1" applyProtection="1">
      <alignment horizontal="center" vertical="center"/>
      <protection hidden="1"/>
    </xf>
    <xf numFmtId="0" fontId="0" fillId="0" borderId="106" xfId="0" applyBorder="1" applyAlignment="1" applyProtection="1">
      <alignment horizontal="center" vertical="center" wrapText="1"/>
      <protection hidden="1"/>
    </xf>
    <xf numFmtId="0" fontId="0" fillId="0" borderId="106" xfId="0" applyBorder="1" applyAlignment="1" applyProtection="1">
      <alignment horizontal="center" vertical="center"/>
      <protection locked="0" hidden="1"/>
    </xf>
    <xf numFmtId="44" fontId="0" fillId="0" borderId="106" xfId="0" applyNumberFormat="1" applyBorder="1" applyAlignment="1" applyProtection="1">
      <alignment horizontal="center" vertical="center"/>
      <protection hidden="1"/>
    </xf>
    <xf numFmtId="0" fontId="0" fillId="7" borderId="106" xfId="0" applyFill="1" applyBorder="1" applyAlignment="1" applyProtection="1">
      <alignment horizontal="center" vertical="center"/>
      <protection locked="0"/>
    </xf>
    <xf numFmtId="0" fontId="0" fillId="5" borderId="106" xfId="0" applyFill="1" applyBorder="1" applyAlignment="1" applyProtection="1">
      <alignment horizontal="center" vertical="center"/>
      <protection locked="0"/>
    </xf>
    <xf numFmtId="0" fontId="0" fillId="0" borderId="108" xfId="0" applyBorder="1" applyAlignment="1" applyProtection="1">
      <alignment horizontal="center" vertical="center"/>
      <protection hidden="1"/>
    </xf>
    <xf numFmtId="44" fontId="0" fillId="0" borderId="107" xfId="0" applyNumberFormat="1" applyBorder="1" applyAlignment="1" applyProtection="1">
      <alignment horizontal="center" vertical="center"/>
      <protection hidden="1"/>
    </xf>
    <xf numFmtId="0" fontId="41" fillId="0" borderId="28" xfId="0" applyFont="1" applyBorder="1" applyAlignment="1" applyProtection="1">
      <alignment horizontal="center" vertical="center" wrapText="1"/>
      <protection locked="0"/>
    </xf>
    <xf numFmtId="0" fontId="55" fillId="3" borderId="0" xfId="0" applyFont="1" applyFill="1" applyBorder="1" applyAlignment="1" applyProtection="1">
      <alignment vertical="center"/>
      <protection hidden="1"/>
    </xf>
    <xf numFmtId="0" fontId="14" fillId="3" borderId="0" xfId="0" applyFont="1" applyFill="1" applyBorder="1" applyAlignment="1" applyProtection="1">
      <alignment wrapText="1"/>
      <protection hidden="1"/>
    </xf>
    <xf numFmtId="0" fontId="14" fillId="3" borderId="0" xfId="0" applyFont="1" applyFill="1" applyAlignment="1" applyProtection="1">
      <alignment wrapText="1"/>
      <protection hidden="1"/>
    </xf>
    <xf numFmtId="0" fontId="14" fillId="3" borderId="0" xfId="0" applyFont="1" applyFill="1" applyBorder="1" applyAlignment="1" applyProtection="1">
      <alignment horizontal="center" vertical="center" wrapText="1"/>
      <protection hidden="1"/>
    </xf>
    <xf numFmtId="44" fontId="14" fillId="3" borderId="0" xfId="0" applyNumberFormat="1" applyFont="1" applyFill="1" applyBorder="1" applyAlignment="1" applyProtection="1">
      <alignment horizontal="center" vertical="center"/>
      <protection hidden="1"/>
    </xf>
    <xf numFmtId="44" fontId="14" fillId="3" borderId="0" xfId="0" applyNumberFormat="1" applyFont="1" applyFill="1" applyBorder="1" applyAlignment="1" applyProtection="1">
      <alignment vertical="center"/>
      <protection hidden="1"/>
    </xf>
    <xf numFmtId="0" fontId="14" fillId="3" borderId="0" xfId="0" applyFont="1" applyFill="1" applyBorder="1" applyAlignment="1" applyProtection="1">
      <alignment vertical="center" wrapText="1"/>
      <protection hidden="1"/>
    </xf>
    <xf numFmtId="0" fontId="14" fillId="3" borderId="0" xfId="0" applyFont="1" applyFill="1" applyBorder="1" applyAlignment="1" applyProtection="1">
      <alignment vertical="center"/>
      <protection hidden="1"/>
    </xf>
    <xf numFmtId="0" fontId="55" fillId="3" borderId="0" xfId="0" applyFont="1" applyFill="1" applyBorder="1" applyAlignment="1" applyProtection="1">
      <alignment horizontal="center"/>
      <protection hidden="1"/>
    </xf>
    <xf numFmtId="0" fontId="58" fillId="3" borderId="3" xfId="0" applyFont="1" applyFill="1" applyBorder="1" applyAlignment="1" applyProtection="1">
      <alignment horizontal="center"/>
      <protection hidden="1"/>
    </xf>
    <xf numFmtId="0" fontId="41" fillId="0" borderId="20" xfId="0" applyNumberFormat="1" applyFont="1" applyBorder="1" applyAlignment="1" applyProtection="1">
      <alignment horizontal="center" vertical="center"/>
      <protection locked="0"/>
    </xf>
    <xf numFmtId="0" fontId="41" fillId="0" borderId="28" xfId="0" applyNumberFormat="1" applyFont="1" applyBorder="1" applyAlignment="1" applyProtection="1">
      <alignment horizontal="center" vertical="center"/>
      <protection locked="0"/>
    </xf>
    <xf numFmtId="0" fontId="41" fillId="0" borderId="109" xfId="0" applyNumberFormat="1" applyFont="1" applyBorder="1" applyAlignment="1" applyProtection="1">
      <alignment horizontal="center" vertical="center"/>
      <protection locked="0"/>
    </xf>
    <xf numFmtId="0" fontId="14" fillId="3" borderId="0" xfId="0" quotePrefix="1" applyFont="1" applyFill="1" applyAlignment="1" applyProtection="1">
      <alignment horizontal="center" vertical="center"/>
      <protection hidden="1"/>
    </xf>
    <xf numFmtId="0" fontId="14" fillId="3" borderId="0" xfId="0" applyFont="1" applyFill="1" applyBorder="1" applyAlignment="1" applyProtection="1">
      <alignment horizontal="center" vertical="center"/>
      <protection hidden="1"/>
    </xf>
    <xf numFmtId="0" fontId="47" fillId="0" borderId="28" xfId="3" applyFont="1" applyBorder="1" applyAlignment="1">
      <alignment horizontal="center" vertical="center" wrapText="1"/>
    </xf>
    <xf numFmtId="0" fontId="0" fillId="0" borderId="0" xfId="0"/>
    <xf numFmtId="0" fontId="4" fillId="2" borderId="6" xfId="0" applyFont="1" applyFill="1" applyBorder="1" applyAlignment="1" applyProtection="1">
      <alignment horizontal="left" vertical="center"/>
      <protection hidden="1"/>
    </xf>
    <xf numFmtId="0" fontId="41" fillId="0" borderId="106" xfId="0" applyNumberFormat="1" applyFont="1" applyBorder="1" applyAlignment="1" applyProtection="1">
      <alignment horizontal="center" vertical="center"/>
      <protection locked="0"/>
    </xf>
    <xf numFmtId="0" fontId="41" fillId="0" borderId="25" xfId="0" applyNumberFormat="1" applyFont="1" applyBorder="1" applyAlignment="1" applyProtection="1">
      <alignment horizontal="center" vertical="center"/>
      <protection locked="0"/>
    </xf>
    <xf numFmtId="44" fontId="9" fillId="0" borderId="7" xfId="0" applyNumberFormat="1" applyFont="1" applyBorder="1" applyAlignment="1" applyProtection="1">
      <alignment horizontal="center" vertical="center"/>
      <protection hidden="1"/>
    </xf>
    <xf numFmtId="44" fontId="9" fillId="0" borderId="1" xfId="0" applyNumberFormat="1" applyFont="1" applyBorder="1" applyAlignment="1" applyProtection="1">
      <alignment horizontal="center" vertical="center"/>
      <protection hidden="1"/>
    </xf>
    <xf numFmtId="44" fontId="9" fillId="0" borderId="23" xfId="0" applyNumberFormat="1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26" fillId="5" borderId="33" xfId="0" applyFont="1" applyFill="1" applyBorder="1" applyAlignment="1" applyProtection="1">
      <alignment horizontal="center" vertical="center"/>
      <protection locked="0"/>
    </xf>
    <xf numFmtId="0" fontId="26" fillId="5" borderId="14" xfId="0" applyFont="1" applyFill="1" applyBorder="1" applyAlignment="1" applyProtection="1">
      <alignment horizontal="center" vertical="center"/>
      <protection locked="0"/>
    </xf>
    <xf numFmtId="0" fontId="26" fillId="5" borderId="15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22" xfId="0" applyFont="1" applyFill="1" applyBorder="1" applyAlignment="1" applyProtection="1">
      <alignment horizontal="center" vertical="center"/>
      <protection hidden="1"/>
    </xf>
    <xf numFmtId="0" fontId="12" fillId="2" borderId="24" xfId="0" applyFont="1" applyFill="1" applyBorder="1" applyAlignment="1" applyProtection="1">
      <alignment horizontal="center" vertical="center"/>
      <protection hidden="1"/>
    </xf>
    <xf numFmtId="0" fontId="12" fillId="2" borderId="25" xfId="0" applyFont="1" applyFill="1" applyBorder="1" applyAlignment="1" applyProtection="1">
      <alignment horizontal="center" vertical="center"/>
      <protection hidden="1"/>
    </xf>
    <xf numFmtId="0" fontId="12" fillId="2" borderId="26" xfId="0" applyFont="1" applyFill="1" applyBorder="1" applyAlignment="1" applyProtection="1">
      <alignment horizontal="center" vertical="center"/>
      <protection hidden="1"/>
    </xf>
    <xf numFmtId="44" fontId="12" fillId="0" borderId="31" xfId="0" applyNumberFormat="1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2" xfId="0" applyFont="1" applyBorder="1" applyAlignment="1" applyProtection="1">
      <alignment horizontal="center" vertical="center"/>
      <protection hidden="1"/>
    </xf>
    <xf numFmtId="0" fontId="12" fillId="0" borderId="30" xfId="0" applyFont="1" applyBorder="1" applyAlignment="1" applyProtection="1">
      <alignment horizontal="center" vertical="center"/>
      <protection hidden="1"/>
    </xf>
    <xf numFmtId="0" fontId="12" fillId="0" borderId="25" xfId="0" applyFont="1" applyBorder="1" applyAlignment="1" applyProtection="1">
      <alignment horizontal="center" vertical="center"/>
      <protection hidden="1"/>
    </xf>
    <xf numFmtId="0" fontId="12" fillId="0" borderId="26" xfId="0" applyFont="1" applyBorder="1" applyAlignment="1" applyProtection="1">
      <alignment horizontal="center" vertical="center"/>
      <protection hidden="1"/>
    </xf>
    <xf numFmtId="0" fontId="57" fillId="3" borderId="2" xfId="0" applyFont="1" applyFill="1" applyBorder="1" applyAlignment="1" applyProtection="1">
      <alignment horizontal="center" vertical="center" wrapText="1"/>
      <protection locked="0"/>
    </xf>
    <xf numFmtId="0" fontId="57" fillId="3" borderId="3" xfId="0" applyFont="1" applyFill="1" applyBorder="1" applyAlignment="1" applyProtection="1">
      <alignment horizontal="center" vertical="center" wrapText="1"/>
      <protection locked="0"/>
    </xf>
    <xf numFmtId="0" fontId="57" fillId="3" borderId="4" xfId="0" applyFont="1" applyFill="1" applyBorder="1" applyAlignment="1" applyProtection="1">
      <alignment horizontal="center" vertical="center" wrapText="1"/>
      <protection locked="0"/>
    </xf>
    <xf numFmtId="0" fontId="57" fillId="3" borderId="16" xfId="0" applyFont="1" applyFill="1" applyBorder="1" applyAlignment="1" applyProtection="1">
      <alignment horizontal="center" vertical="center" wrapText="1"/>
      <protection locked="0"/>
    </xf>
    <xf numFmtId="0" fontId="57" fillId="3" borderId="17" xfId="0" applyFont="1" applyFill="1" applyBorder="1" applyAlignment="1" applyProtection="1">
      <alignment horizontal="center" vertical="center" wrapText="1"/>
      <protection locked="0"/>
    </xf>
    <xf numFmtId="0" fontId="57" fillId="3" borderId="18" xfId="0" applyFont="1" applyFill="1" applyBorder="1" applyAlignment="1" applyProtection="1">
      <alignment horizontal="center" vertical="center" wrapText="1"/>
      <protection locked="0"/>
    </xf>
    <xf numFmtId="0" fontId="56" fillId="2" borderId="2" xfId="0" applyFont="1" applyFill="1" applyBorder="1" applyAlignment="1" applyProtection="1">
      <alignment horizontal="center" vertical="center"/>
      <protection hidden="1"/>
    </xf>
    <xf numFmtId="0" fontId="56" fillId="2" borderId="3" xfId="0" applyFont="1" applyFill="1" applyBorder="1" applyAlignment="1" applyProtection="1">
      <alignment horizontal="center" vertical="center"/>
      <protection hidden="1"/>
    </xf>
    <xf numFmtId="0" fontId="56" fillId="2" borderId="4" xfId="0" applyFont="1" applyFill="1" applyBorder="1" applyAlignment="1" applyProtection="1">
      <alignment horizontal="center" vertical="center"/>
      <protection hidden="1"/>
    </xf>
    <xf numFmtId="0" fontId="56" fillId="2" borderId="16" xfId="0" applyFont="1" applyFill="1" applyBorder="1" applyAlignment="1" applyProtection="1">
      <alignment horizontal="center" vertical="center"/>
      <protection hidden="1"/>
    </xf>
    <xf numFmtId="0" fontId="56" fillId="2" borderId="17" xfId="0" applyFont="1" applyFill="1" applyBorder="1" applyAlignment="1" applyProtection="1">
      <alignment horizontal="center" vertical="center"/>
      <protection hidden="1"/>
    </xf>
    <xf numFmtId="0" fontId="56" fillId="2" borderId="18" xfId="0" applyFont="1" applyFill="1" applyBorder="1" applyAlignment="1" applyProtection="1">
      <alignment horizontal="center" vertical="center"/>
      <protection hidden="1"/>
    </xf>
    <xf numFmtId="0" fontId="13" fillId="5" borderId="33" xfId="0" applyFont="1" applyFill="1" applyBorder="1" applyAlignment="1" applyProtection="1">
      <alignment horizontal="center" vertical="center"/>
      <protection locked="0"/>
    </xf>
    <xf numFmtId="0" fontId="13" fillId="5" borderId="14" xfId="0" applyFont="1" applyFill="1" applyBorder="1" applyAlignment="1" applyProtection="1">
      <alignment horizontal="center" vertical="center"/>
      <protection locked="0"/>
    </xf>
    <xf numFmtId="0" fontId="13" fillId="5" borderId="15" xfId="0" applyFont="1" applyFill="1" applyBorder="1" applyAlignment="1" applyProtection="1">
      <alignment horizontal="center" vertical="center"/>
      <protection locked="0"/>
    </xf>
    <xf numFmtId="0" fontId="26" fillId="2" borderId="13" xfId="0" applyFont="1" applyFill="1" applyBorder="1" applyAlignment="1" applyProtection="1">
      <alignment horizontal="center" vertical="center"/>
      <protection hidden="1"/>
    </xf>
    <xf numFmtId="0" fontId="26" fillId="2" borderId="34" xfId="0" applyFont="1" applyFill="1" applyBorder="1" applyAlignment="1" applyProtection="1">
      <alignment horizontal="center" vertical="center"/>
      <protection hidden="1"/>
    </xf>
    <xf numFmtId="0" fontId="26" fillId="5" borderId="33" xfId="0" applyFont="1" applyFill="1" applyBorder="1" applyAlignment="1" applyProtection="1">
      <alignment horizontal="center" vertical="center"/>
      <protection locked="0" hidden="1"/>
    </xf>
    <xf numFmtId="0" fontId="26" fillId="5" borderId="14" xfId="0" applyFont="1" applyFill="1" applyBorder="1" applyAlignment="1" applyProtection="1">
      <alignment horizontal="center" vertical="center"/>
      <protection locked="0" hidden="1"/>
    </xf>
    <xf numFmtId="0" fontId="26" fillId="5" borderId="15" xfId="0" applyFont="1" applyFill="1" applyBorder="1" applyAlignment="1" applyProtection="1">
      <alignment horizontal="center" vertical="center"/>
      <protection locked="0"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left" vertical="center" wrapText="1"/>
      <protection hidden="1"/>
    </xf>
    <xf numFmtId="0" fontId="0" fillId="0" borderId="38" xfId="0" applyBorder="1" applyAlignment="1" applyProtection="1">
      <alignment horizontal="left" vertical="center" wrapText="1"/>
      <protection hidden="1"/>
    </xf>
    <xf numFmtId="0" fontId="0" fillId="0" borderId="39" xfId="0" applyBorder="1" applyAlignment="1" applyProtection="1">
      <alignment horizontal="left" vertical="center" wrapText="1"/>
      <protection hidden="1"/>
    </xf>
    <xf numFmtId="0" fontId="27" fillId="3" borderId="0" xfId="0" applyFont="1" applyFill="1" applyBorder="1" applyAlignment="1" applyProtection="1">
      <alignment horizontal="center" vertical="center"/>
      <protection hidden="1"/>
    </xf>
    <xf numFmtId="0" fontId="5" fillId="2" borderId="24" xfId="0" applyFont="1" applyFill="1" applyBorder="1" applyAlignment="1" applyProtection="1">
      <alignment horizontal="center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36" xfId="0" applyFont="1" applyFill="1" applyBorder="1" applyAlignment="1" applyProtection="1">
      <alignment horizontal="center" vertical="center"/>
      <protection hidden="1"/>
    </xf>
    <xf numFmtId="44" fontId="9" fillId="0" borderId="24" xfId="0" applyNumberFormat="1" applyFont="1" applyBorder="1" applyAlignment="1" applyProtection="1">
      <alignment horizontal="center" vertical="center"/>
      <protection hidden="1"/>
    </xf>
    <xf numFmtId="44" fontId="9" fillId="0" borderId="25" xfId="0" applyNumberFormat="1" applyFont="1" applyBorder="1" applyAlignment="1" applyProtection="1">
      <alignment horizontal="center" vertical="center"/>
      <protection hidden="1"/>
    </xf>
    <xf numFmtId="44" fontId="9" fillId="0" borderId="26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3" xfId="0" applyFont="1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23" xfId="0" applyBorder="1" applyAlignment="1" applyProtection="1">
      <alignment horizontal="left" vertical="center"/>
      <protection hidden="1"/>
    </xf>
    <xf numFmtId="0" fontId="5" fillId="0" borderId="24" xfId="0" applyFont="1" applyBorder="1" applyAlignment="1" applyProtection="1">
      <alignment horizontal="left" vertical="center"/>
      <protection hidden="1"/>
    </xf>
    <xf numFmtId="0" fontId="0" fillId="0" borderId="25" xfId="0" applyBorder="1" applyAlignment="1" applyProtection="1">
      <alignment horizontal="left" vertical="center"/>
      <protection hidden="1"/>
    </xf>
    <xf numFmtId="0" fontId="0" fillId="0" borderId="26" xfId="0" applyBorder="1" applyAlignment="1" applyProtection="1">
      <alignment horizontal="left" vertical="center"/>
      <protection hidden="1"/>
    </xf>
    <xf numFmtId="14" fontId="26" fillId="5" borderId="33" xfId="0" applyNumberFormat="1" applyFont="1" applyFill="1" applyBorder="1" applyAlignment="1" applyProtection="1">
      <alignment horizontal="center" vertical="center"/>
      <protection locked="0" hidden="1"/>
    </xf>
    <xf numFmtId="14" fontId="26" fillId="5" borderId="14" xfId="0" applyNumberFormat="1" applyFont="1" applyFill="1" applyBorder="1" applyAlignment="1" applyProtection="1">
      <alignment horizontal="center" vertical="center"/>
      <protection locked="0" hidden="1"/>
    </xf>
    <xf numFmtId="14" fontId="26" fillId="5" borderId="15" xfId="0" applyNumberFormat="1" applyFont="1" applyFill="1" applyBorder="1" applyAlignment="1" applyProtection="1">
      <alignment horizontal="center" vertical="center"/>
      <protection locked="0" hidden="1"/>
    </xf>
    <xf numFmtId="0" fontId="26" fillId="2" borderId="13" xfId="0" applyFont="1" applyFill="1" applyBorder="1" applyAlignment="1" applyProtection="1">
      <alignment vertical="center"/>
      <protection hidden="1"/>
    </xf>
    <xf numFmtId="0" fontId="26" fillId="2" borderId="14" xfId="0" applyFont="1" applyFill="1" applyBorder="1" applyAlignment="1" applyProtection="1">
      <alignment vertical="center"/>
      <protection hidden="1"/>
    </xf>
    <xf numFmtId="0" fontId="42" fillId="2" borderId="13" xfId="0" applyFont="1" applyFill="1" applyBorder="1" applyAlignment="1" applyProtection="1">
      <alignment horizontal="center" vertical="center"/>
      <protection hidden="1"/>
    </xf>
    <xf numFmtId="0" fontId="13" fillId="2" borderId="14" xfId="0" applyFont="1" applyFill="1" applyBorder="1" applyAlignment="1" applyProtection="1">
      <alignment horizontal="center" vertical="center"/>
      <protection hidden="1"/>
    </xf>
    <xf numFmtId="49" fontId="26" fillId="5" borderId="33" xfId="0" applyNumberFormat="1" applyFont="1" applyFill="1" applyBorder="1" applyAlignment="1" applyProtection="1">
      <alignment horizontal="center" vertical="center"/>
      <protection locked="0"/>
    </xf>
    <xf numFmtId="49" fontId="26" fillId="5" borderId="14" xfId="0" applyNumberFormat="1" applyFont="1" applyFill="1" applyBorder="1" applyAlignment="1" applyProtection="1">
      <alignment horizontal="center" vertical="center"/>
      <protection locked="0"/>
    </xf>
    <xf numFmtId="49" fontId="26" fillId="5" borderId="15" xfId="0" applyNumberFormat="1" applyFont="1" applyFill="1" applyBorder="1" applyAlignment="1" applyProtection="1">
      <alignment horizontal="center" vertical="center"/>
      <protection locked="0"/>
    </xf>
    <xf numFmtId="0" fontId="26" fillId="2" borderId="14" xfId="0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14" fontId="26" fillId="5" borderId="33" xfId="0" applyNumberFormat="1" applyFont="1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2" borderId="15" xfId="0" applyFont="1" applyFill="1" applyBorder="1" applyAlignment="1" applyProtection="1">
      <alignment horizontal="center" vertical="center"/>
      <protection hidden="1"/>
    </xf>
    <xf numFmtId="0" fontId="40" fillId="3" borderId="0" xfId="0" applyFont="1" applyFill="1" applyBorder="1" applyAlignment="1" applyProtection="1">
      <alignment horizontal="center"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/>
      <protection hidden="1"/>
    </xf>
    <xf numFmtId="0" fontId="10" fillId="2" borderId="10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5" fillId="2" borderId="35" xfId="0" applyFont="1" applyFill="1" applyBorder="1" applyAlignment="1" applyProtection="1">
      <alignment horizontal="center" vertical="center"/>
      <protection hidden="1"/>
    </xf>
    <xf numFmtId="44" fontId="9" fillId="0" borderId="27" xfId="0" applyNumberFormat="1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 vertical="center"/>
      <protection hidden="1"/>
    </xf>
    <xf numFmtId="0" fontId="9" fillId="0" borderId="29" xfId="0" applyFont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/>
      <protection hidden="1"/>
    </xf>
    <xf numFmtId="0" fontId="7" fillId="2" borderId="9" xfId="0" applyFont="1" applyFill="1" applyBorder="1" applyAlignment="1" applyProtection="1">
      <alignment horizontal="center"/>
      <protection hidden="1"/>
    </xf>
    <xf numFmtId="0" fontId="7" fillId="2" borderId="10" xfId="0" applyFont="1" applyFill="1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left" vertical="center"/>
      <protection hidden="1"/>
    </xf>
    <xf numFmtId="0" fontId="0" fillId="0" borderId="28" xfId="0" applyBorder="1" applyAlignment="1" applyProtection="1">
      <alignment horizontal="left" vertical="center"/>
      <protection hidden="1"/>
    </xf>
    <xf numFmtId="0" fontId="0" fillId="0" borderId="29" xfId="0" applyBorder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24" fillId="2" borderId="10" xfId="0" applyFont="1" applyFill="1" applyBorder="1" applyAlignment="1" applyProtection="1">
      <alignment horizontal="center" vertical="center" wrapText="1"/>
      <protection hidden="1"/>
    </xf>
    <xf numFmtId="0" fontId="24" fillId="2" borderId="11" xfId="0" applyFont="1" applyFill="1" applyBorder="1" applyAlignment="1" applyProtection="1">
      <alignment horizontal="center" vertical="center" wrapText="1"/>
      <protection hidden="1"/>
    </xf>
    <xf numFmtId="0" fontId="24" fillId="2" borderId="47" xfId="0" applyFont="1" applyFill="1" applyBorder="1" applyAlignment="1" applyProtection="1">
      <alignment horizontal="center" vertical="center" wrapText="1"/>
      <protection hidden="1"/>
    </xf>
    <xf numFmtId="0" fontId="23" fillId="2" borderId="5" xfId="0" applyFont="1" applyFill="1" applyBorder="1" applyAlignment="1" applyProtection="1">
      <alignment horizontal="left" vertical="center"/>
      <protection hidden="1"/>
    </xf>
    <xf numFmtId="0" fontId="23" fillId="2" borderId="0" xfId="0" applyFont="1" applyFill="1" applyBorder="1" applyAlignment="1" applyProtection="1">
      <alignment horizontal="left" vertical="center"/>
      <protection hidden="1"/>
    </xf>
    <xf numFmtId="0" fontId="23" fillId="2" borderId="6" xfId="0" applyFont="1" applyFill="1" applyBorder="1" applyAlignment="1" applyProtection="1">
      <alignment horizontal="left" vertical="center"/>
      <protection hidden="1"/>
    </xf>
    <xf numFmtId="0" fontId="16" fillId="0" borderId="5" xfId="0" applyFont="1" applyBorder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horizontal="left" vertical="center"/>
      <protection hidden="1"/>
    </xf>
    <xf numFmtId="0" fontId="16" fillId="0" borderId="6" xfId="0" applyFont="1" applyBorder="1" applyAlignment="1" applyProtection="1">
      <alignment horizontal="left" vertical="center"/>
      <protection hidden="1"/>
    </xf>
    <xf numFmtId="0" fontId="24" fillId="2" borderId="28" xfId="0" applyFont="1" applyFill="1" applyBorder="1" applyAlignment="1" applyProtection="1">
      <alignment horizontal="center" vertical="center" wrapText="1"/>
      <protection hidden="1"/>
    </xf>
    <xf numFmtId="0" fontId="24" fillId="2" borderId="1" xfId="0" applyFont="1" applyFill="1" applyBorder="1" applyAlignment="1" applyProtection="1">
      <alignment horizontal="center" vertical="center" wrapText="1"/>
      <protection hidden="1"/>
    </xf>
    <xf numFmtId="0" fontId="24" fillId="2" borderId="25" xfId="0" applyFont="1" applyFill="1" applyBorder="1" applyAlignment="1" applyProtection="1">
      <alignment horizontal="center" vertical="center" wrapText="1"/>
      <protection hidden="1"/>
    </xf>
    <xf numFmtId="0" fontId="24" fillId="2" borderId="35" xfId="0" applyFont="1" applyFill="1" applyBorder="1" applyAlignment="1" applyProtection="1">
      <alignment horizontal="center" vertical="center"/>
      <protection hidden="1"/>
    </xf>
    <xf numFmtId="0" fontId="24" fillId="2" borderId="32" xfId="0" applyFont="1" applyFill="1" applyBorder="1" applyAlignment="1" applyProtection="1">
      <alignment horizontal="center" vertical="center"/>
      <protection hidden="1"/>
    </xf>
    <xf numFmtId="0" fontId="24" fillId="2" borderId="36" xfId="0" applyFont="1" applyFill="1" applyBorder="1" applyAlignment="1" applyProtection="1">
      <alignment horizontal="center" vertical="center"/>
      <protection hidden="1"/>
    </xf>
    <xf numFmtId="0" fontId="24" fillId="2" borderId="28" xfId="0" applyFont="1" applyFill="1" applyBorder="1" applyAlignment="1" applyProtection="1">
      <alignment horizontal="center" vertical="center"/>
      <protection hidden="1"/>
    </xf>
    <xf numFmtId="0" fontId="24" fillId="2" borderId="1" xfId="0" applyFont="1" applyFill="1" applyBorder="1" applyAlignment="1" applyProtection="1">
      <alignment horizontal="center" vertical="center"/>
      <protection hidden="1"/>
    </xf>
    <xf numFmtId="0" fontId="24" fillId="2" borderId="25" xfId="0" applyFont="1" applyFill="1" applyBorder="1" applyAlignment="1" applyProtection="1">
      <alignment horizontal="center" vertical="center"/>
      <protection hidden="1"/>
    </xf>
    <xf numFmtId="0" fontId="25" fillId="2" borderId="16" xfId="0" applyFont="1" applyFill="1" applyBorder="1" applyAlignment="1" applyProtection="1">
      <alignment horizontal="center" vertical="center"/>
      <protection hidden="1"/>
    </xf>
    <xf numFmtId="0" fontId="25" fillId="2" borderId="17" xfId="0" applyFont="1" applyFill="1" applyBorder="1" applyAlignment="1" applyProtection="1">
      <alignment horizontal="center" vertical="center"/>
      <protection hidden="1"/>
    </xf>
    <xf numFmtId="0" fontId="25" fillId="2" borderId="18" xfId="0" applyFont="1" applyFill="1" applyBorder="1" applyAlignment="1" applyProtection="1">
      <alignment horizontal="center" vertical="center"/>
      <protection hidden="1"/>
    </xf>
    <xf numFmtId="0" fontId="24" fillId="2" borderId="27" xfId="0" applyFont="1" applyFill="1" applyBorder="1" applyAlignment="1" applyProtection="1">
      <alignment horizontal="center" vertical="center"/>
      <protection hidden="1"/>
    </xf>
    <xf numFmtId="0" fontId="24" fillId="2" borderId="7" xfId="0" applyFont="1" applyFill="1" applyBorder="1" applyAlignment="1" applyProtection="1">
      <alignment horizontal="center" vertical="center"/>
      <protection hidden="1"/>
    </xf>
    <xf numFmtId="0" fontId="24" fillId="2" borderId="24" xfId="0" applyFont="1" applyFill="1" applyBorder="1" applyAlignment="1" applyProtection="1">
      <alignment horizontal="center" vertical="center"/>
      <protection hidden="1"/>
    </xf>
    <xf numFmtId="0" fontId="24" fillId="2" borderId="44" xfId="0" applyFont="1" applyFill="1" applyBorder="1" applyAlignment="1" applyProtection="1">
      <alignment horizontal="center" vertical="center" wrapText="1"/>
      <protection hidden="1"/>
    </xf>
    <xf numFmtId="0" fontId="24" fillId="2" borderId="45" xfId="0" applyFont="1" applyFill="1" applyBorder="1" applyAlignment="1" applyProtection="1">
      <alignment horizontal="center" vertical="center" wrapText="1"/>
      <protection hidden="1"/>
    </xf>
    <xf numFmtId="0" fontId="24" fillId="2" borderId="30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left" vertical="center"/>
      <protection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0" fontId="10" fillId="2" borderId="6" xfId="0" applyFont="1" applyFill="1" applyBorder="1" applyAlignment="1" applyProtection="1">
      <alignment horizontal="left" vertical="center"/>
      <protection hidden="1"/>
    </xf>
    <xf numFmtId="0" fontId="10" fillId="2" borderId="110" xfId="0" applyFont="1" applyFill="1" applyBorder="1" applyAlignment="1" applyProtection="1">
      <alignment horizontal="left" vertical="center"/>
      <protection hidden="1"/>
    </xf>
    <xf numFmtId="0" fontId="10" fillId="2" borderId="111" xfId="0" applyFont="1" applyFill="1" applyBorder="1" applyAlignment="1" applyProtection="1">
      <alignment horizontal="left" vertical="center"/>
      <protection hidden="1"/>
    </xf>
    <xf numFmtId="0" fontId="10" fillId="2" borderId="112" xfId="0" applyFont="1" applyFill="1" applyBorder="1" applyAlignment="1" applyProtection="1">
      <alignment horizontal="left" vertical="center"/>
      <protection hidden="1"/>
    </xf>
    <xf numFmtId="0" fontId="10" fillId="2" borderId="2" xfId="0" applyFont="1" applyFill="1" applyBorder="1" applyAlignment="1" applyProtection="1">
      <alignment horizontal="left" vertical="center"/>
      <protection hidden="1"/>
    </xf>
    <xf numFmtId="0" fontId="10" fillId="2" borderId="3" xfId="0" applyFont="1" applyFill="1" applyBorder="1" applyAlignment="1" applyProtection="1">
      <alignment horizontal="left" vertical="center"/>
      <protection hidden="1"/>
    </xf>
    <xf numFmtId="0" fontId="10" fillId="2" borderId="4" xfId="0" applyFont="1" applyFill="1" applyBorder="1" applyAlignment="1" applyProtection="1">
      <alignment horizontal="left" vertical="center"/>
      <protection hidden="1"/>
    </xf>
    <xf numFmtId="0" fontId="4" fillId="2" borderId="50" xfId="0" applyFont="1" applyFill="1" applyBorder="1" applyAlignment="1" applyProtection="1">
      <alignment horizontal="left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19" fillId="2" borderId="2" xfId="0" applyFont="1" applyFill="1" applyBorder="1" applyAlignment="1" applyProtection="1">
      <alignment horizontal="center" vertical="center"/>
      <protection hidden="1"/>
    </xf>
    <xf numFmtId="0" fontId="19" fillId="2" borderId="3" xfId="0" applyFont="1" applyFill="1" applyBorder="1" applyAlignment="1" applyProtection="1">
      <alignment horizontal="center" vertical="center"/>
      <protection hidden="1"/>
    </xf>
    <xf numFmtId="0" fontId="19" fillId="2" borderId="4" xfId="0" applyFont="1" applyFill="1" applyBorder="1" applyAlignment="1" applyProtection="1">
      <alignment horizontal="center" vertical="center"/>
      <protection hidden="1"/>
    </xf>
    <xf numFmtId="0" fontId="19" fillId="2" borderId="16" xfId="0" applyFont="1" applyFill="1" applyBorder="1" applyAlignment="1" applyProtection="1">
      <alignment horizontal="center" vertical="center"/>
      <protection hidden="1"/>
    </xf>
    <xf numFmtId="0" fontId="19" fillId="2" borderId="17" xfId="0" applyFont="1" applyFill="1" applyBorder="1" applyAlignment="1" applyProtection="1">
      <alignment horizontal="center" vertical="center"/>
      <protection hidden="1"/>
    </xf>
    <xf numFmtId="0" fontId="19" fillId="2" borderId="18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left" vertical="center"/>
      <protection hidden="1"/>
    </xf>
    <xf numFmtId="0" fontId="4" fillId="2" borderId="28" xfId="0" applyFont="1" applyFill="1" applyBorder="1" applyAlignment="1" applyProtection="1">
      <alignment horizontal="left" vertical="center"/>
      <protection hidden="1"/>
    </xf>
    <xf numFmtId="0" fontId="4" fillId="2" borderId="35" xfId="0" applyFont="1" applyFill="1" applyBorder="1" applyAlignment="1" applyProtection="1">
      <alignment horizontal="left" vertical="center"/>
      <protection hidden="1"/>
    </xf>
    <xf numFmtId="0" fontId="4" fillId="2" borderId="7" xfId="0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0" fontId="4" fillId="2" borderId="32" xfId="0" applyFont="1" applyFill="1" applyBorder="1" applyAlignment="1" applyProtection="1">
      <alignment horizontal="left" vertical="center"/>
      <protection hidden="1"/>
    </xf>
    <xf numFmtId="0" fontId="0" fillId="4" borderId="7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4" borderId="23" xfId="0" applyFill="1" applyBorder="1" applyAlignment="1" applyProtection="1">
      <alignment horizontal="center"/>
      <protection hidden="1"/>
    </xf>
    <xf numFmtId="0" fontId="0" fillId="4" borderId="24" xfId="0" applyFill="1" applyBorder="1" applyAlignment="1" applyProtection="1">
      <alignment horizontal="center"/>
      <protection hidden="1"/>
    </xf>
    <xf numFmtId="0" fontId="0" fillId="4" borderId="25" xfId="0" applyFill="1" applyBorder="1" applyAlignment="1" applyProtection="1">
      <alignment horizontal="center"/>
      <protection hidden="1"/>
    </xf>
    <xf numFmtId="0" fontId="0" fillId="4" borderId="26" xfId="0" applyFill="1" applyBorder="1" applyAlignment="1" applyProtection="1">
      <alignment horizontal="center"/>
      <protection hidden="1"/>
    </xf>
    <xf numFmtId="0" fontId="0" fillId="4" borderId="27" xfId="0" applyFill="1" applyBorder="1" applyAlignment="1" applyProtection="1">
      <alignment horizontal="center"/>
      <protection hidden="1"/>
    </xf>
    <xf numFmtId="0" fontId="0" fillId="4" borderId="28" xfId="0" applyFill="1" applyBorder="1" applyAlignment="1" applyProtection="1">
      <alignment horizontal="center"/>
      <protection hidden="1"/>
    </xf>
    <xf numFmtId="0" fontId="0" fillId="4" borderId="29" xfId="0" applyFill="1" applyBorder="1" applyAlignment="1" applyProtection="1">
      <alignment horizontal="center"/>
      <protection hidden="1"/>
    </xf>
    <xf numFmtId="0" fontId="4" fillId="2" borderId="24" xfId="0" applyFont="1" applyFill="1" applyBorder="1" applyAlignment="1" applyProtection="1">
      <alignment horizontal="left" vertical="center"/>
      <protection hidden="1"/>
    </xf>
    <xf numFmtId="0" fontId="4" fillId="2" borderId="25" xfId="0" applyFont="1" applyFill="1" applyBorder="1" applyAlignment="1" applyProtection="1">
      <alignment horizontal="left" vertical="center"/>
      <protection hidden="1"/>
    </xf>
    <xf numFmtId="0" fontId="4" fillId="2" borderId="36" xfId="0" applyFont="1" applyFill="1" applyBorder="1" applyAlignment="1" applyProtection="1">
      <alignment horizontal="left" vertical="center"/>
      <protection hidden="1"/>
    </xf>
    <xf numFmtId="0" fontId="0" fillId="4" borderId="7" xfId="0" applyFill="1" applyBorder="1" applyAlignment="1" applyProtection="1">
      <alignment horizontal="left" wrapText="1"/>
      <protection hidden="1"/>
    </xf>
    <xf numFmtId="0" fontId="0" fillId="4" borderId="1" xfId="0" applyFill="1" applyBorder="1" applyAlignment="1" applyProtection="1">
      <alignment horizontal="left" wrapText="1"/>
      <protection hidden="1"/>
    </xf>
    <xf numFmtId="0" fontId="0" fillId="4" borderId="23" xfId="0" applyFill="1" applyBorder="1" applyAlignment="1" applyProtection="1">
      <alignment horizontal="left" wrapText="1"/>
      <protection hidden="1"/>
    </xf>
    <xf numFmtId="0" fontId="4" fillId="2" borderId="37" xfId="0" applyFont="1" applyFill="1" applyBorder="1" applyAlignment="1" applyProtection="1">
      <alignment horizontal="left" vertical="center"/>
      <protection hidden="1"/>
    </xf>
    <xf numFmtId="0" fontId="4" fillId="2" borderId="38" xfId="0" applyFont="1" applyFill="1" applyBorder="1" applyAlignment="1" applyProtection="1">
      <alignment horizontal="left" vertical="center"/>
      <protection hidden="1"/>
    </xf>
    <xf numFmtId="0" fontId="4" fillId="2" borderId="39" xfId="0" applyFont="1" applyFill="1" applyBorder="1" applyAlignment="1" applyProtection="1">
      <alignment horizontal="left" vertical="center"/>
      <protection hidden="1"/>
    </xf>
    <xf numFmtId="0" fontId="0" fillId="4" borderId="37" xfId="0" applyFill="1" applyBorder="1" applyAlignment="1" applyProtection="1">
      <alignment horizontal="center"/>
      <protection hidden="1"/>
    </xf>
    <xf numFmtId="0" fontId="0" fillId="4" borderId="38" xfId="0" applyFill="1" applyBorder="1" applyAlignment="1" applyProtection="1">
      <alignment horizontal="center"/>
      <protection hidden="1"/>
    </xf>
    <xf numFmtId="0" fontId="0" fillId="4" borderId="39" xfId="0" applyFill="1" applyBorder="1" applyAlignment="1" applyProtection="1">
      <alignment horizontal="center"/>
      <protection hidden="1"/>
    </xf>
    <xf numFmtId="0" fontId="20" fillId="3" borderId="0" xfId="0" applyFont="1" applyFill="1" applyAlignment="1" applyProtection="1">
      <alignment horizontal="center"/>
      <protection hidden="1"/>
    </xf>
    <xf numFmtId="0" fontId="0" fillId="3" borderId="27" xfId="0" applyFill="1" applyBorder="1" applyAlignment="1" applyProtection="1">
      <alignment horizontal="center"/>
      <protection hidden="1"/>
    </xf>
    <xf numFmtId="0" fontId="0" fillId="3" borderId="28" xfId="0" applyFill="1" applyBorder="1" applyAlignment="1" applyProtection="1">
      <alignment horizontal="center"/>
      <protection hidden="1"/>
    </xf>
    <xf numFmtId="0" fontId="0" fillId="3" borderId="29" xfId="0" applyFill="1" applyBorder="1" applyAlignment="1" applyProtection="1">
      <alignment horizontal="center"/>
      <protection hidden="1"/>
    </xf>
    <xf numFmtId="0" fontId="0" fillId="3" borderId="24" xfId="0" applyFill="1" applyBorder="1" applyAlignment="1" applyProtection="1">
      <alignment horizontal="center"/>
      <protection hidden="1"/>
    </xf>
    <xf numFmtId="0" fontId="0" fillId="3" borderId="25" xfId="0" applyFill="1" applyBorder="1" applyAlignment="1" applyProtection="1">
      <alignment horizontal="center"/>
      <protection hidden="1"/>
    </xf>
    <xf numFmtId="0" fontId="0" fillId="3" borderId="26" xfId="0" applyFill="1" applyBorder="1" applyAlignment="1" applyProtection="1">
      <alignment horizontal="center"/>
      <protection hidden="1"/>
    </xf>
    <xf numFmtId="0" fontId="0" fillId="3" borderId="7" xfId="0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3" borderId="23" xfId="0" applyFill="1" applyBorder="1" applyAlignment="1" applyProtection="1">
      <alignment horizontal="center"/>
      <protection hidden="1"/>
    </xf>
    <xf numFmtId="0" fontId="0" fillId="9" borderId="4" xfId="0" applyFill="1" applyBorder="1" applyAlignment="1" applyProtection="1">
      <alignment horizontal="right" vertical="center" textRotation="90"/>
      <protection hidden="1"/>
    </xf>
    <xf numFmtId="0" fontId="0" fillId="9" borderId="6" xfId="0" applyFill="1" applyBorder="1" applyAlignment="1" applyProtection="1">
      <alignment horizontal="right" vertical="center" textRotation="90"/>
      <protection hidden="1"/>
    </xf>
    <xf numFmtId="0" fontId="0" fillId="9" borderId="18" xfId="0" applyFill="1" applyBorder="1" applyAlignment="1" applyProtection="1">
      <alignment horizontal="right" vertical="center" textRotation="90"/>
      <protection hidden="1"/>
    </xf>
    <xf numFmtId="0" fontId="0" fillId="9" borderId="38" xfId="0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right" vertical="center" textRotation="90"/>
      <protection hidden="1"/>
    </xf>
    <xf numFmtId="0" fontId="0" fillId="3" borderId="5" xfId="0" applyFill="1" applyBorder="1" applyAlignment="1" applyProtection="1">
      <alignment horizontal="left" vertical="center" textRotation="90"/>
      <protection hidden="1"/>
    </xf>
    <xf numFmtId="0" fontId="0" fillId="4" borderId="108" xfId="0" applyFill="1" applyBorder="1" applyAlignment="1" applyProtection="1">
      <alignment horizontal="center"/>
      <protection hidden="1"/>
    </xf>
    <xf numFmtId="0" fontId="0" fillId="4" borderId="106" xfId="0" applyFill="1" applyBorder="1" applyAlignment="1" applyProtection="1">
      <alignment horizontal="center"/>
      <protection hidden="1"/>
    </xf>
    <xf numFmtId="0" fontId="0" fillId="4" borderId="107" xfId="0" applyFill="1" applyBorder="1" applyAlignment="1" applyProtection="1">
      <alignment horizontal="center"/>
      <protection hidden="1"/>
    </xf>
    <xf numFmtId="0" fontId="0" fillId="3" borderId="67" xfId="0" applyFont="1" applyFill="1" applyBorder="1" applyAlignment="1" applyProtection="1">
      <alignment horizontal="left"/>
      <protection hidden="1"/>
    </xf>
    <xf numFmtId="0" fontId="0" fillId="3" borderId="68" xfId="0" applyFont="1" applyFill="1" applyBorder="1" applyAlignment="1" applyProtection="1">
      <alignment horizontal="left"/>
      <protection hidden="1"/>
    </xf>
    <xf numFmtId="0" fontId="0" fillId="3" borderId="72" xfId="0" applyFont="1" applyFill="1" applyBorder="1" applyAlignment="1" applyProtection="1">
      <alignment horizontal="left"/>
      <protection hidden="1"/>
    </xf>
    <xf numFmtId="0" fontId="0" fillId="3" borderId="73" xfId="0" applyFont="1" applyFill="1" applyBorder="1" applyAlignment="1" applyProtection="1">
      <alignment horizontal="left"/>
      <protection hidden="1"/>
    </xf>
    <xf numFmtId="0" fontId="0" fillId="3" borderId="69" xfId="0" applyFont="1" applyFill="1" applyBorder="1" applyAlignment="1" applyProtection="1">
      <alignment horizontal="left"/>
      <protection hidden="1"/>
    </xf>
    <xf numFmtId="0" fontId="0" fillId="3" borderId="68" xfId="0" applyFill="1" applyBorder="1" applyAlignment="1" applyProtection="1">
      <alignment horizontal="center" wrapText="1"/>
      <protection hidden="1"/>
    </xf>
    <xf numFmtId="0" fontId="0" fillId="3" borderId="68" xfId="0" applyFill="1" applyBorder="1" applyAlignment="1" applyProtection="1">
      <alignment horizontal="center"/>
      <protection hidden="1"/>
    </xf>
    <xf numFmtId="0" fontId="0" fillId="3" borderId="70" xfId="0" applyFont="1" applyFill="1" applyBorder="1" applyAlignment="1" applyProtection="1">
      <alignment horizontal="left" vertical="center" wrapText="1"/>
      <protection hidden="1"/>
    </xf>
    <xf numFmtId="0" fontId="0" fillId="3" borderId="71" xfId="0" applyFont="1" applyFill="1" applyBorder="1" applyAlignment="1" applyProtection="1">
      <alignment horizontal="left" vertical="center" wrapText="1"/>
      <protection hidden="1"/>
    </xf>
    <xf numFmtId="0" fontId="45" fillId="3" borderId="5" xfId="0" applyFont="1" applyFill="1" applyBorder="1" applyAlignment="1" applyProtection="1">
      <alignment horizontal="center"/>
      <protection hidden="1"/>
    </xf>
    <xf numFmtId="0" fontId="45" fillId="3" borderId="0" xfId="0" applyFont="1" applyFill="1" applyBorder="1" applyAlignment="1" applyProtection="1">
      <alignment horizontal="center"/>
      <protection hidden="1"/>
    </xf>
    <xf numFmtId="0" fontId="45" fillId="3" borderId="6" xfId="0" applyFont="1" applyFill="1" applyBorder="1" applyAlignment="1" applyProtection="1">
      <alignment horizontal="center"/>
      <protection hidden="1"/>
    </xf>
    <xf numFmtId="0" fontId="0" fillId="3" borderId="67" xfId="0" applyFont="1" applyFill="1" applyBorder="1" applyAlignment="1" applyProtection="1">
      <alignment horizontal="center"/>
      <protection hidden="1"/>
    </xf>
    <xf numFmtId="0" fontId="0" fillId="3" borderId="68" xfId="0" applyFont="1" applyFill="1" applyBorder="1" applyAlignment="1" applyProtection="1">
      <alignment horizontal="center"/>
      <protection hidden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/>
    </xf>
    <xf numFmtId="0" fontId="47" fillId="0" borderId="9" xfId="3" applyFont="1" applyBorder="1" applyAlignment="1">
      <alignment horizontal="center" vertical="center" wrapText="1"/>
    </xf>
    <xf numFmtId="49" fontId="15" fillId="12" borderId="94" xfId="3" applyNumberFormat="1" applyFont="1" applyFill="1" applyBorder="1" applyAlignment="1">
      <alignment horizontal="center" vertical="center" wrapText="1"/>
    </xf>
    <xf numFmtId="49" fontId="15" fillId="12" borderId="97" xfId="3" applyNumberFormat="1" applyFont="1" applyFill="1" applyBorder="1" applyAlignment="1">
      <alignment horizontal="center" vertical="center" wrapText="1"/>
    </xf>
    <xf numFmtId="0" fontId="37" fillId="12" borderId="95" xfId="0" applyFont="1" applyFill="1" applyBorder="1" applyAlignment="1">
      <alignment horizontal="center" vertical="center"/>
    </xf>
    <xf numFmtId="0" fontId="37" fillId="12" borderId="98" xfId="0" applyFont="1" applyFill="1" applyBorder="1" applyAlignment="1">
      <alignment horizontal="center" vertical="center"/>
    </xf>
    <xf numFmtId="0" fontId="37" fillId="12" borderId="95" xfId="3" applyFont="1" applyFill="1" applyBorder="1" applyAlignment="1">
      <alignment horizontal="center" vertical="center" wrapText="1"/>
    </xf>
    <xf numFmtId="0" fontId="37" fillId="12" borderId="98" xfId="3" applyFont="1" applyFill="1" applyBorder="1" applyAlignment="1">
      <alignment horizontal="center" vertical="center" wrapText="1"/>
    </xf>
    <xf numFmtId="3" fontId="37" fillId="12" borderId="95" xfId="3" applyNumberFormat="1" applyFont="1" applyFill="1" applyBorder="1" applyAlignment="1">
      <alignment horizontal="center" vertical="center" wrapText="1"/>
    </xf>
    <xf numFmtId="3" fontId="37" fillId="12" borderId="98" xfId="3" applyNumberFormat="1" applyFont="1" applyFill="1" applyBorder="1" applyAlignment="1">
      <alignment horizontal="center" vertical="center" wrapText="1"/>
    </xf>
    <xf numFmtId="164" fontId="37" fillId="12" borderId="96" xfId="3" applyNumberFormat="1" applyFont="1" applyFill="1" applyBorder="1" applyAlignment="1">
      <alignment horizontal="center" vertical="center" wrapText="1"/>
    </xf>
    <xf numFmtId="164" fontId="37" fillId="12" borderId="99" xfId="3" applyNumberFormat="1" applyFont="1" applyFill="1" applyBorder="1" applyAlignment="1">
      <alignment horizontal="center" vertical="center" wrapText="1"/>
    </xf>
    <xf numFmtId="49" fontId="15" fillId="12" borderId="100" xfId="3" applyNumberFormat="1" applyFont="1" applyFill="1" applyBorder="1" applyAlignment="1">
      <alignment horizontal="center" vertical="center" wrapText="1"/>
    </xf>
    <xf numFmtId="49" fontId="15" fillId="12" borderId="103" xfId="3" applyNumberFormat="1" applyFont="1" applyFill="1" applyBorder="1" applyAlignment="1">
      <alignment horizontal="center" vertical="center" wrapText="1"/>
    </xf>
    <xf numFmtId="0" fontId="37" fillId="12" borderId="101" xfId="0" applyFont="1" applyFill="1" applyBorder="1" applyAlignment="1">
      <alignment horizontal="center" vertical="center"/>
    </xf>
    <xf numFmtId="0" fontId="37" fillId="12" borderId="104" xfId="0" applyFont="1" applyFill="1" applyBorder="1" applyAlignment="1">
      <alignment horizontal="center" vertical="center"/>
    </xf>
    <xf numFmtId="0" fontId="37" fillId="12" borderId="101" xfId="3" applyFont="1" applyFill="1" applyBorder="1" applyAlignment="1">
      <alignment horizontal="center" vertical="center" wrapText="1"/>
    </xf>
    <xf numFmtId="0" fontId="37" fillId="12" borderId="104" xfId="3" applyFont="1" applyFill="1" applyBorder="1" applyAlignment="1">
      <alignment horizontal="center" vertical="center" wrapText="1"/>
    </xf>
    <xf numFmtId="3" fontId="37" fillId="12" borderId="101" xfId="3" applyNumberFormat="1" applyFont="1" applyFill="1" applyBorder="1" applyAlignment="1">
      <alignment horizontal="center" vertical="center" wrapText="1"/>
    </xf>
    <xf numFmtId="3" fontId="37" fillId="12" borderId="104" xfId="3" applyNumberFormat="1" applyFont="1" applyFill="1" applyBorder="1" applyAlignment="1">
      <alignment horizontal="center" vertical="center" wrapText="1"/>
    </xf>
    <xf numFmtId="164" fontId="50" fillId="12" borderId="101" xfId="3" applyNumberFormat="1" applyFont="1" applyFill="1" applyBorder="1" applyAlignment="1">
      <alignment horizontal="center" vertical="center" wrapText="1"/>
    </xf>
    <xf numFmtId="164" fontId="50" fillId="12" borderId="104" xfId="3" applyNumberFormat="1" applyFont="1" applyFill="1" applyBorder="1" applyAlignment="1">
      <alignment horizontal="center" vertical="center" wrapText="1"/>
    </xf>
    <xf numFmtId="164" fontId="37" fillId="12" borderId="102" xfId="3" applyNumberFormat="1" applyFont="1" applyFill="1" applyBorder="1" applyAlignment="1">
      <alignment horizontal="center" vertical="center" wrapText="1"/>
    </xf>
    <xf numFmtId="164" fontId="37" fillId="12" borderId="105" xfId="3" applyNumberFormat="1" applyFont="1" applyFill="1" applyBorder="1" applyAlignment="1">
      <alignment horizontal="center" vertical="center" wrapText="1"/>
    </xf>
    <xf numFmtId="164" fontId="50" fillId="12" borderId="95" xfId="3" applyNumberFormat="1" applyFont="1" applyFill="1" applyBorder="1" applyAlignment="1">
      <alignment horizontal="center" vertical="center" wrapText="1"/>
    </xf>
    <xf numFmtId="164" fontId="50" fillId="12" borderId="98" xfId="3" applyNumberFormat="1" applyFont="1" applyFill="1" applyBorder="1" applyAlignment="1">
      <alignment horizontal="center" vertical="center" wrapText="1"/>
    </xf>
    <xf numFmtId="0" fontId="47" fillId="0" borderId="28" xfId="3" applyFont="1" applyBorder="1" applyAlignment="1">
      <alignment horizontal="center" vertical="center" wrapText="1"/>
    </xf>
    <xf numFmtId="0" fontId="47" fillId="0" borderId="33" xfId="3" applyFont="1" applyBorder="1" applyAlignment="1">
      <alignment horizontal="center" vertical="center" wrapText="1"/>
    </xf>
    <xf numFmtId="0" fontId="47" fillId="0" borderId="34" xfId="3" applyFont="1" applyBorder="1" applyAlignment="1">
      <alignment horizontal="center" vertical="center" wrapText="1"/>
    </xf>
    <xf numFmtId="3" fontId="0" fillId="0" borderId="84" xfId="3" applyNumberFormat="1" applyFont="1" applyBorder="1" applyAlignment="1">
      <alignment horizontal="center" vertical="center"/>
    </xf>
    <xf numFmtId="164" fontId="0" fillId="0" borderId="85" xfId="3" applyNumberFormat="1" applyFont="1" applyBorder="1" applyAlignment="1">
      <alignment horizontal="center" vertical="center"/>
    </xf>
    <xf numFmtId="164" fontId="47" fillId="0" borderId="82" xfId="6" applyNumberFormat="1" applyFont="1" applyBorder="1" applyAlignment="1">
      <alignment horizontal="center" vertical="center"/>
    </xf>
    <xf numFmtId="164" fontId="47" fillId="0" borderId="81" xfId="6" applyNumberFormat="1" applyFont="1" applyBorder="1" applyAlignment="1">
      <alignment horizontal="center" vertical="center"/>
    </xf>
    <xf numFmtId="0" fontId="37" fillId="0" borderId="2" xfId="5" applyFont="1" applyBorder="1" applyAlignment="1">
      <alignment horizontal="center" vertical="center" wrapText="1"/>
    </xf>
    <xf numFmtId="0" fontId="37" fillId="0" borderId="3" xfId="5" applyFont="1" applyBorder="1" applyAlignment="1">
      <alignment horizontal="center" vertical="center" wrapText="1"/>
    </xf>
    <xf numFmtId="0" fontId="37" fillId="0" borderId="16" xfId="5" applyFont="1" applyBorder="1" applyAlignment="1">
      <alignment horizontal="center" vertical="center" wrapText="1"/>
    </xf>
    <xf numFmtId="0" fontId="37" fillId="0" borderId="17" xfId="5" applyFont="1" applyBorder="1" applyAlignment="1">
      <alignment horizontal="center" vertical="center" wrapText="1"/>
    </xf>
    <xf numFmtId="14" fontId="37" fillId="0" borderId="3" xfId="5" applyNumberFormat="1" applyFont="1" applyBorder="1" applyAlignment="1">
      <alignment horizontal="center" vertical="center" wrapText="1"/>
    </xf>
    <xf numFmtId="0" fontId="37" fillId="0" borderId="4" xfId="5" applyFont="1" applyBorder="1" applyAlignment="1">
      <alignment horizontal="center" vertical="center" wrapText="1"/>
    </xf>
    <xf numFmtId="0" fontId="37" fillId="0" borderId="18" xfId="5" applyFont="1" applyBorder="1" applyAlignment="1">
      <alignment horizontal="center" vertical="center" wrapText="1"/>
    </xf>
    <xf numFmtId="0" fontId="37" fillId="0" borderId="79" xfId="0" applyFont="1" applyBorder="1" applyAlignment="1">
      <alignment horizontal="center"/>
    </xf>
    <xf numFmtId="164" fontId="33" fillId="0" borderId="79" xfId="0" applyNumberFormat="1" applyFont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0" fillId="0" borderId="79" xfId="3" applyFont="1" applyBorder="1" applyAlignment="1">
      <alignment horizontal="center" vertical="center"/>
    </xf>
    <xf numFmtId="0" fontId="0" fillId="0" borderId="80" xfId="3" applyFont="1" applyBorder="1" applyAlignment="1">
      <alignment horizontal="center" vertical="center"/>
    </xf>
    <xf numFmtId="0" fontId="31" fillId="0" borderId="79" xfId="3" applyFont="1" applyBorder="1" applyAlignment="1">
      <alignment horizontal="center" vertical="center"/>
    </xf>
    <xf numFmtId="3" fontId="33" fillId="0" borderId="79" xfId="3" applyNumberFormat="1" applyFont="1" applyBorder="1" applyAlignment="1">
      <alignment horizontal="center"/>
    </xf>
    <xf numFmtId="0" fontId="46" fillId="12" borderId="2" xfId="0" applyFont="1" applyFill="1" applyBorder="1" applyAlignment="1">
      <alignment horizontal="center" vertical="center"/>
    </xf>
    <xf numFmtId="0" fontId="46" fillId="12" borderId="3" xfId="0" applyFont="1" applyFill="1" applyBorder="1" applyAlignment="1">
      <alignment horizontal="center" vertical="center"/>
    </xf>
    <xf numFmtId="0" fontId="46" fillId="12" borderId="16" xfId="0" applyFont="1" applyFill="1" applyBorder="1" applyAlignment="1">
      <alignment horizontal="center" vertical="center"/>
    </xf>
    <xf numFmtId="0" fontId="46" fillId="12" borderId="17" xfId="0" applyFont="1" applyFill="1" applyBorder="1" applyAlignment="1">
      <alignment horizontal="center" vertical="center"/>
    </xf>
    <xf numFmtId="14" fontId="46" fillId="12" borderId="4" xfId="0" applyNumberFormat="1" applyFont="1" applyFill="1" applyBorder="1" applyAlignment="1">
      <alignment horizontal="center" vertical="center"/>
    </xf>
    <xf numFmtId="0" fontId="46" fillId="12" borderId="18" xfId="0" applyNumberFormat="1" applyFont="1" applyFill="1" applyBorder="1" applyAlignment="1">
      <alignment horizontal="center" vertical="center"/>
    </xf>
    <xf numFmtId="0" fontId="0" fillId="0" borderId="76" xfId="3" applyFont="1" applyBorder="1" applyAlignment="1">
      <alignment horizontal="left" vertical="center"/>
    </xf>
    <xf numFmtId="3" fontId="0" fillId="0" borderId="76" xfId="3" applyNumberFormat="1" applyFont="1" applyBorder="1" applyAlignment="1">
      <alignment horizontal="center" vertical="center"/>
    </xf>
    <xf numFmtId="0" fontId="37" fillId="0" borderId="79" xfId="3" applyFont="1" applyBorder="1" applyAlignment="1">
      <alignment horizontal="center"/>
    </xf>
    <xf numFmtId="0" fontId="43" fillId="0" borderId="0" xfId="0" applyNumberFormat="1" applyFont="1" applyAlignment="1" applyProtection="1">
      <alignment horizontal="left" wrapText="1" readingOrder="1"/>
      <protection locked="0"/>
    </xf>
    <xf numFmtId="0" fontId="0" fillId="0" borderId="0" xfId="0" applyNumberFormat="1"/>
    <xf numFmtId="0" fontId="43" fillId="0" borderId="0" xfId="0" applyFont="1" applyAlignment="1" applyProtection="1">
      <alignment horizontal="left" wrapText="1" readingOrder="1"/>
      <protection locked="0"/>
    </xf>
    <xf numFmtId="0" fontId="0" fillId="0" borderId="0" xfId="0"/>
    <xf numFmtId="0" fontId="35" fillId="10" borderId="51" xfId="3" applyFont="1" applyFill="1" applyBorder="1" applyAlignment="1" applyProtection="1">
      <alignment horizontal="center" vertical="center" wrapText="1"/>
      <protection hidden="1"/>
    </xf>
    <xf numFmtId="0" fontId="35" fillId="10" borderId="59" xfId="3" applyFont="1" applyFill="1" applyBorder="1" applyAlignment="1" applyProtection="1">
      <alignment horizontal="center" vertical="center" wrapText="1"/>
      <protection hidden="1"/>
    </xf>
    <xf numFmtId="0" fontId="35" fillId="10" borderId="60" xfId="3" applyFont="1" applyFill="1" applyBorder="1" applyAlignment="1" applyProtection="1">
      <alignment horizontal="center" vertical="center" wrapText="1"/>
      <protection hidden="1"/>
    </xf>
    <xf numFmtId="0" fontId="35" fillId="10" borderId="62" xfId="3" applyFont="1" applyFill="1" applyBorder="1" applyAlignment="1" applyProtection="1">
      <alignment horizontal="center" vertical="center" wrapText="1"/>
      <protection hidden="1"/>
    </xf>
    <xf numFmtId="14" fontId="34" fillId="3" borderId="2" xfId="3" applyNumberFormat="1" applyFont="1" applyFill="1" applyBorder="1" applyAlignment="1" applyProtection="1">
      <alignment horizontal="center" vertical="top"/>
      <protection hidden="1"/>
    </xf>
    <xf numFmtId="14" fontId="34" fillId="3" borderId="3" xfId="3" applyNumberFormat="1" applyFont="1" applyFill="1" applyBorder="1" applyAlignment="1" applyProtection="1">
      <alignment horizontal="center" vertical="top"/>
      <protection hidden="1"/>
    </xf>
    <xf numFmtId="14" fontId="34" fillId="3" borderId="5" xfId="3" applyNumberFormat="1" applyFont="1" applyFill="1" applyBorder="1" applyAlignment="1" applyProtection="1">
      <alignment horizontal="center" vertical="top"/>
      <protection hidden="1"/>
    </xf>
    <xf numFmtId="14" fontId="34" fillId="3" borderId="0" xfId="3" applyNumberFormat="1" applyFont="1" applyFill="1" applyBorder="1" applyAlignment="1" applyProtection="1">
      <alignment horizontal="center" vertical="top"/>
      <protection hidden="1"/>
    </xf>
    <xf numFmtId="14" fontId="34" fillId="3" borderId="16" xfId="3" applyNumberFormat="1" applyFont="1" applyFill="1" applyBorder="1" applyAlignment="1" applyProtection="1">
      <alignment horizontal="center" vertical="top"/>
      <protection hidden="1"/>
    </xf>
    <xf numFmtId="14" fontId="34" fillId="3" borderId="17" xfId="3" applyNumberFormat="1" applyFont="1" applyFill="1" applyBorder="1" applyAlignment="1" applyProtection="1">
      <alignment horizontal="center" vertical="top"/>
      <protection hidden="1"/>
    </xf>
    <xf numFmtId="14" fontId="34" fillId="3" borderId="0" xfId="3" applyNumberFormat="1" applyFont="1" applyFill="1" applyBorder="1" applyAlignment="1" applyProtection="1">
      <alignment horizontal="center" vertical="center" wrapText="1"/>
      <protection hidden="1"/>
    </xf>
    <xf numFmtId="14" fontId="34" fillId="3" borderId="17" xfId="3" applyNumberFormat="1" applyFont="1" applyFill="1" applyBorder="1" applyAlignment="1" applyProtection="1">
      <alignment horizontal="center" vertical="center" wrapText="1"/>
      <protection hidden="1"/>
    </xf>
    <xf numFmtId="0" fontId="0" fillId="3" borderId="5" xfId="0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left"/>
      <protection hidden="1"/>
    </xf>
    <xf numFmtId="14" fontId="0" fillId="3" borderId="0" xfId="0" applyNumberFormat="1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14" fontId="34" fillId="3" borderId="3" xfId="3" applyNumberFormat="1" applyFont="1" applyFill="1" applyBorder="1" applyAlignment="1" applyProtection="1">
      <alignment horizontal="center" vertical="center" wrapText="1"/>
      <protection hidden="1"/>
    </xf>
    <xf numFmtId="14" fontId="34" fillId="3" borderId="4" xfId="3" applyNumberFormat="1" applyFont="1" applyFill="1" applyBorder="1" applyAlignment="1" applyProtection="1">
      <alignment horizontal="center" vertical="center" wrapText="1"/>
      <protection hidden="1"/>
    </xf>
    <xf numFmtId="14" fontId="34" fillId="3" borderId="6" xfId="3" applyNumberFormat="1" applyFont="1" applyFill="1" applyBorder="1" applyAlignment="1" applyProtection="1">
      <alignment horizontal="center" vertical="center" wrapText="1"/>
      <protection hidden="1"/>
    </xf>
    <xf numFmtId="14" fontId="34" fillId="3" borderId="18" xfId="3" applyNumberFormat="1" applyFont="1" applyFill="1" applyBorder="1" applyAlignment="1" applyProtection="1">
      <alignment horizontal="center" vertical="center" wrapText="1"/>
      <protection hidden="1"/>
    </xf>
    <xf numFmtId="0" fontId="29" fillId="3" borderId="2" xfId="3" applyFont="1" applyFill="1" applyBorder="1" applyAlignment="1" applyProtection="1">
      <alignment horizontal="left" vertical="center"/>
      <protection hidden="1"/>
    </xf>
    <xf numFmtId="0" fontId="29" fillId="3" borderId="4" xfId="3" applyFont="1" applyFill="1" applyBorder="1" applyAlignment="1" applyProtection="1">
      <alignment horizontal="left" vertical="center"/>
      <protection hidden="1"/>
    </xf>
    <xf numFmtId="0" fontId="30" fillId="10" borderId="2" xfId="2" applyFont="1" applyFill="1" applyBorder="1" applyAlignment="1" applyProtection="1">
      <alignment horizontal="right" vertical="center"/>
      <protection hidden="1"/>
    </xf>
    <xf numFmtId="0" fontId="30" fillId="10" borderId="3" xfId="2" applyFont="1" applyFill="1" applyBorder="1" applyAlignment="1" applyProtection="1">
      <alignment horizontal="right" vertical="center"/>
      <protection hidden="1"/>
    </xf>
    <xf numFmtId="0" fontId="30" fillId="10" borderId="16" xfId="2" applyFont="1" applyFill="1" applyBorder="1" applyAlignment="1" applyProtection="1">
      <alignment horizontal="right" vertical="center"/>
      <protection hidden="1"/>
    </xf>
    <xf numFmtId="0" fontId="30" fillId="10" borderId="17" xfId="2" applyFont="1" applyFill="1" applyBorder="1" applyAlignment="1" applyProtection="1">
      <alignment horizontal="right" vertical="center"/>
      <protection hidden="1"/>
    </xf>
    <xf numFmtId="14" fontId="30" fillId="10" borderId="3" xfId="2" applyNumberFormat="1" applyFont="1" applyFill="1" applyBorder="1" applyAlignment="1" applyProtection="1">
      <alignment horizontal="center" vertical="center"/>
      <protection hidden="1"/>
    </xf>
    <xf numFmtId="0" fontId="30" fillId="10" borderId="4" xfId="2" applyNumberFormat="1" applyFont="1" applyFill="1" applyBorder="1" applyAlignment="1" applyProtection="1">
      <alignment horizontal="center" vertical="center"/>
      <protection hidden="1"/>
    </xf>
    <xf numFmtId="0" fontId="30" fillId="10" borderId="17" xfId="2" applyNumberFormat="1" applyFont="1" applyFill="1" applyBorder="1" applyAlignment="1" applyProtection="1">
      <alignment horizontal="center" vertical="center"/>
      <protection hidden="1"/>
    </xf>
    <xf numFmtId="0" fontId="30" fillId="10" borderId="18" xfId="2" applyNumberFormat="1" applyFont="1" applyFill="1" applyBorder="1" applyAlignment="1" applyProtection="1">
      <alignment horizontal="center" vertical="center"/>
      <protection hidden="1"/>
    </xf>
    <xf numFmtId="0" fontId="29" fillId="3" borderId="3" xfId="3" applyFont="1" applyFill="1" applyBorder="1" applyAlignment="1" applyProtection="1">
      <alignment horizontal="center" vertical="center"/>
      <protection hidden="1"/>
    </xf>
    <xf numFmtId="0" fontId="29" fillId="3" borderId="4" xfId="3" applyFont="1" applyFill="1" applyBorder="1" applyAlignment="1" applyProtection="1">
      <alignment horizontal="center" vertical="center"/>
      <protection hidden="1"/>
    </xf>
    <xf numFmtId="14" fontId="31" fillId="3" borderId="0" xfId="3" applyNumberFormat="1" applyFont="1" applyFill="1" applyBorder="1" applyAlignment="1" applyProtection="1">
      <alignment horizontal="center" vertical="center"/>
      <protection hidden="1"/>
    </xf>
    <xf numFmtId="0" fontId="31" fillId="3" borderId="6" xfId="3" applyFont="1" applyFill="1" applyBorder="1" applyAlignment="1" applyProtection="1">
      <alignment horizontal="center" vertical="center"/>
      <protection hidden="1"/>
    </xf>
    <xf numFmtId="0" fontId="0" fillId="0" borderId="46" xfId="0" applyFont="1" applyBorder="1" applyAlignment="1" applyProtection="1">
      <alignment horizontal="center" vertical="top"/>
      <protection hidden="1"/>
    </xf>
    <xf numFmtId="0" fontId="0" fillId="0" borderId="66" xfId="0" applyFont="1" applyBorder="1" applyAlignment="1" applyProtection="1">
      <alignment horizontal="center" vertical="top"/>
      <protection hidden="1"/>
    </xf>
    <xf numFmtId="0" fontId="0" fillId="0" borderId="19" xfId="0" applyFont="1" applyBorder="1" applyAlignment="1" applyProtection="1">
      <alignment horizontal="center" vertical="top"/>
      <protection hidden="1"/>
    </xf>
    <xf numFmtId="0" fontId="0" fillId="0" borderId="46" xfId="0" applyBorder="1" applyAlignment="1" applyProtection="1">
      <alignment horizontal="center" vertical="top"/>
      <protection hidden="1"/>
    </xf>
    <xf numFmtId="0" fontId="0" fillId="0" borderId="66" xfId="0" applyBorder="1" applyAlignment="1" applyProtection="1">
      <alignment horizontal="center" vertical="top"/>
      <protection hidden="1"/>
    </xf>
    <xf numFmtId="0" fontId="0" fillId="0" borderId="19" xfId="0" applyBorder="1" applyAlignment="1" applyProtection="1">
      <alignment horizontal="center" vertical="top"/>
      <protection hidden="1"/>
    </xf>
    <xf numFmtId="0" fontId="14" fillId="0" borderId="1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14" fillId="0" borderId="48" xfId="0" applyFont="1" applyBorder="1" applyAlignment="1" applyProtection="1">
      <alignment horizontal="center"/>
      <protection hidden="1"/>
    </xf>
    <xf numFmtId="0" fontId="0" fillId="0" borderId="48" xfId="0" applyBorder="1" applyAlignment="1" applyProtection="1">
      <alignment horizontal="center"/>
      <protection hidden="1"/>
    </xf>
    <xf numFmtId="0" fontId="0" fillId="0" borderId="49" xfId="0" applyBorder="1" applyAlignment="1" applyProtection="1">
      <alignment horizontal="center"/>
      <protection hidden="1"/>
    </xf>
    <xf numFmtId="0" fontId="14" fillId="0" borderId="25" xfId="0" applyFont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2" fontId="14" fillId="0" borderId="28" xfId="0" applyNumberFormat="1" applyFont="1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46" xfId="0" applyFont="1" applyBorder="1" applyAlignment="1" applyProtection="1">
      <alignment horizontal="center" vertical="top" wrapText="1"/>
      <protection hidden="1"/>
    </xf>
    <xf numFmtId="0" fontId="0" fillId="0" borderId="66" xfId="0" applyFont="1" applyBorder="1" applyAlignment="1" applyProtection="1">
      <alignment horizontal="center" vertical="top" wrapText="1"/>
      <protection hidden="1"/>
    </xf>
    <xf numFmtId="0" fontId="0" fillId="0" borderId="19" xfId="0" applyFont="1" applyBorder="1" applyAlignment="1" applyProtection="1">
      <alignment horizontal="center" vertical="top" wrapText="1"/>
      <protection hidden="1"/>
    </xf>
    <xf numFmtId="0" fontId="35" fillId="10" borderId="28" xfId="0" applyFont="1" applyFill="1" applyBorder="1" applyAlignment="1" applyProtection="1">
      <alignment horizontal="center"/>
      <protection hidden="1"/>
    </xf>
    <xf numFmtId="0" fontId="37" fillId="0" borderId="2" xfId="0" applyFont="1" applyBorder="1" applyAlignment="1" applyProtection="1">
      <alignment horizontal="center" vertical="center"/>
      <protection hidden="1"/>
    </xf>
    <xf numFmtId="0" fontId="37" fillId="0" borderId="4" xfId="0" applyFont="1" applyBorder="1" applyAlignment="1" applyProtection="1">
      <alignment horizontal="center" vertical="center"/>
      <protection hidden="1"/>
    </xf>
    <xf numFmtId="0" fontId="37" fillId="0" borderId="16" xfId="0" applyFont="1" applyBorder="1" applyAlignment="1" applyProtection="1">
      <alignment horizontal="center" vertical="center"/>
      <protection hidden="1"/>
    </xf>
    <xf numFmtId="0" fontId="37" fillId="0" borderId="18" xfId="0" applyFont="1" applyBorder="1" applyAlignment="1" applyProtection="1">
      <alignment horizontal="center" vertical="center"/>
      <protection hidden="1"/>
    </xf>
    <xf numFmtId="0" fontId="37" fillId="0" borderId="3" xfId="0" applyFont="1" applyBorder="1" applyAlignment="1" applyProtection="1">
      <alignment horizontal="center" vertical="center"/>
      <protection hidden="1"/>
    </xf>
    <xf numFmtId="0" fontId="37" fillId="0" borderId="17" xfId="0" applyFont="1" applyBorder="1" applyAlignment="1" applyProtection="1">
      <alignment horizontal="center" vertical="center"/>
      <protection hidden="1"/>
    </xf>
    <xf numFmtId="0" fontId="37" fillId="0" borderId="61" xfId="0" applyFont="1" applyBorder="1" applyAlignment="1" applyProtection="1">
      <alignment horizontal="center" vertical="center"/>
      <protection hidden="1"/>
    </xf>
    <xf numFmtId="0" fontId="37" fillId="0" borderId="42" xfId="0" applyFont="1" applyBorder="1" applyAlignment="1" applyProtection="1">
      <alignment horizontal="center" vertical="center"/>
      <protection hidden="1"/>
    </xf>
    <xf numFmtId="0" fontId="35" fillId="10" borderId="59" xfId="0" applyFont="1" applyFill="1" applyBorder="1" applyAlignment="1" applyProtection="1">
      <alignment horizontal="center" vertical="center"/>
      <protection hidden="1"/>
    </xf>
    <xf numFmtId="0" fontId="35" fillId="10" borderId="51" xfId="0" applyFont="1" applyFill="1" applyBorder="1" applyAlignment="1" applyProtection="1">
      <alignment horizontal="center" vertical="center"/>
      <protection hidden="1"/>
    </xf>
    <xf numFmtId="0" fontId="35" fillId="10" borderId="60" xfId="0" applyFont="1" applyFill="1" applyBorder="1" applyAlignment="1" applyProtection="1">
      <alignment horizontal="center" vertical="center"/>
      <protection hidden="1"/>
    </xf>
    <xf numFmtId="0" fontId="35" fillId="10" borderId="54" xfId="0" applyFont="1" applyFill="1" applyBorder="1" applyAlignment="1" applyProtection="1">
      <alignment horizontal="center" vertical="center" wrapText="1"/>
      <protection hidden="1"/>
    </xf>
    <xf numFmtId="0" fontId="35" fillId="10" borderId="55" xfId="0" applyFont="1" applyFill="1" applyBorder="1" applyAlignment="1" applyProtection="1">
      <alignment horizontal="center" vertical="center" wrapText="1"/>
      <protection hidden="1"/>
    </xf>
    <xf numFmtId="0" fontId="35" fillId="10" borderId="52" xfId="0" applyFont="1" applyFill="1" applyBorder="1" applyAlignment="1" applyProtection="1">
      <alignment horizontal="center" vertical="center" wrapText="1"/>
      <protection hidden="1"/>
    </xf>
    <xf numFmtId="0" fontId="35" fillId="10" borderId="53" xfId="0" applyFont="1" applyFill="1" applyBorder="1" applyAlignment="1" applyProtection="1">
      <alignment horizontal="center" vertical="center" wrapText="1"/>
      <protection hidden="1"/>
    </xf>
    <xf numFmtId="0" fontId="54" fillId="3" borderId="0" xfId="0" applyFont="1" applyFill="1" applyProtection="1">
      <protection hidden="1"/>
    </xf>
    <xf numFmtId="0" fontId="54" fillId="3" borderId="0" xfId="0" applyFont="1" applyFill="1" applyBorder="1" applyProtection="1">
      <protection hidden="1"/>
    </xf>
  </cellXfs>
  <cellStyles count="8">
    <cellStyle name="Měna" xfId="1" builtinId="4"/>
    <cellStyle name="Normal" xfId="7" xr:uid="{00000000-0005-0000-0000-000001000000}"/>
    <cellStyle name="Normální" xfId="0" builtinId="0"/>
    <cellStyle name="Normální 2" xfId="4" xr:uid="{00000000-0005-0000-0000-000003000000}"/>
    <cellStyle name="normální 3" xfId="2" xr:uid="{00000000-0005-0000-0000-000004000000}"/>
    <cellStyle name="normální_6VX01" xfId="5" xr:uid="{00000000-0005-0000-0000-000005000000}"/>
    <cellStyle name="normální_Phase1Sungwoo Hitech External Electrical" xfId="3" xr:uid="{00000000-0005-0000-0000-000006000000}"/>
    <cellStyle name="normální_VIZA-FoT-template_NCZ BoQ-1.3.07 vav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png"/><Relationship Id="rId1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14</xdr:col>
      <xdr:colOff>6927</xdr:colOff>
      <xdr:row>11</xdr:row>
      <xdr:rowOff>128430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E6F000EF-0A0B-4FF1-A329-51B3C0E57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42109"/>
          <a:ext cx="8541327" cy="12090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14</xdr:col>
      <xdr:colOff>27709</xdr:colOff>
      <xdr:row>91</xdr:row>
      <xdr:rowOff>78368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4A654354-26CA-411E-A261-406AC36F0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279091"/>
          <a:ext cx="8562109" cy="6186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14</xdr:col>
      <xdr:colOff>27709</xdr:colOff>
      <xdr:row>31</xdr:row>
      <xdr:rowOff>127091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856F1504-C697-4DEA-9099-60C611FD2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419600"/>
          <a:ext cx="8562109" cy="1387855"/>
        </a:xfrm>
        <a:prstGeom prst="rect">
          <a:avLst/>
        </a:prstGeom>
      </xdr:spPr>
    </xdr:pic>
    <xdr:clientData/>
  </xdr:twoCellAnchor>
  <xdr:twoCellAnchor editAs="oneCell">
    <xdr:from>
      <xdr:col>0</xdr:col>
      <xdr:colOff>13855</xdr:colOff>
      <xdr:row>48</xdr:row>
      <xdr:rowOff>124691</xdr:rowOff>
    </xdr:from>
    <xdr:to>
      <xdr:col>14</xdr:col>
      <xdr:colOff>27710</xdr:colOff>
      <xdr:row>53</xdr:row>
      <xdr:rowOff>50617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05A8B61A-C94C-4A3A-A0E9-87C1AE518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855" y="8922327"/>
          <a:ext cx="8548255" cy="8264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14</xdr:col>
      <xdr:colOff>37151</xdr:colOff>
      <xdr:row>108</xdr:row>
      <xdr:rowOff>159327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E5A1358E-DCA9-4540-8AD5-2C24AF671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8294927"/>
          <a:ext cx="8571551" cy="196041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134</xdr:row>
      <xdr:rowOff>0</xdr:rowOff>
    </xdr:from>
    <xdr:to>
      <xdr:col>14</xdr:col>
      <xdr:colOff>34637</xdr:colOff>
      <xdr:row>136</xdr:row>
      <xdr:rowOff>39075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id="{F6093294-ABBF-4C21-AB30-4B59531DA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" y="25049018"/>
          <a:ext cx="8569036" cy="3992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14</xdr:col>
      <xdr:colOff>44805</xdr:colOff>
      <xdr:row>66</xdr:row>
      <xdr:rowOff>41563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25A97D86-BCBC-4C04-807E-CDCE46BD1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0820400"/>
          <a:ext cx="8579205" cy="14824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14</xdr:col>
      <xdr:colOff>20782</xdr:colOff>
      <xdr:row>70</xdr:row>
      <xdr:rowOff>143955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5E59FF71-03B8-4BAE-8725-DC0FECD48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2621491"/>
          <a:ext cx="8555182" cy="5041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100440</xdr:colOff>
      <xdr:row>10</xdr:row>
      <xdr:rowOff>15120</xdr:rowOff>
    </xdr:from>
    <xdr:to>
      <xdr:col>8</xdr:col>
      <xdr:colOff>609720</xdr:colOff>
      <xdr:row>18</xdr:row>
      <xdr:rowOff>159480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1C36F6-E1F9-4E74-B6DA-09581CC3713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224640" y="1843920"/>
          <a:ext cx="2581920" cy="1607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213480</xdr:colOff>
      <xdr:row>1</xdr:row>
      <xdr:rowOff>23040</xdr:rowOff>
    </xdr:from>
    <xdr:to>
      <xdr:col>8</xdr:col>
      <xdr:colOff>609480</xdr:colOff>
      <xdr:row>5</xdr:row>
      <xdr:rowOff>24120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E6D2C5-24A4-48B0-B087-2AAE3874A057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337680" y="205920"/>
          <a:ext cx="2361960" cy="73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38100</xdr:colOff>
      <xdr:row>20</xdr:row>
      <xdr:rowOff>15240</xdr:rowOff>
    </xdr:from>
    <xdr:to>
      <xdr:col>8</xdr:col>
      <xdr:colOff>606580</xdr:colOff>
      <xdr:row>29</xdr:row>
      <xdr:rowOff>137160</xdr:rowOff>
    </xdr:to>
    <xdr:pic>
      <xdr:nvPicPr>
        <xdr:cNvPr id="4" name="Obrázek 3" descr="http://www.pilart.cz/obrazky/produkty/velky/HOLZHER-TECTRA-6120-Classic-Velkoplosna-pila-1702201609030916530.jpg">
          <a:extLst>
            <a:ext uri="{FF2B5EF4-FFF2-40B4-BE49-F238E27FC236}">
              <a16:creationId xmlns:a16="http://schemas.microsoft.com/office/drawing/2014/main" id="{D436AFBD-DFB0-4C24-BAE6-5CF7D809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3672840"/>
          <a:ext cx="2717320" cy="1920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121920</xdr:rowOff>
    </xdr:from>
    <xdr:to>
      <xdr:col>2</xdr:col>
      <xdr:colOff>975360</xdr:colOff>
      <xdr:row>4</xdr:row>
      <xdr:rowOff>129540</xdr:rowOff>
    </xdr:to>
    <xdr:pic>
      <xdr:nvPicPr>
        <xdr:cNvPr id="4" name="Obrázek 1">
          <a:extLst>
            <a:ext uri="{FF2B5EF4-FFF2-40B4-BE49-F238E27FC236}">
              <a16:creationId xmlns:a16="http://schemas.microsoft.com/office/drawing/2014/main" id="{C0CA4681-8BD9-4144-A84D-67C7E457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920" y="632460"/>
          <a:ext cx="975360" cy="2971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68580</xdr:colOff>
      <xdr:row>4</xdr:row>
      <xdr:rowOff>30480</xdr:rowOff>
    </xdr:from>
    <xdr:to>
      <xdr:col>1</xdr:col>
      <xdr:colOff>563880</xdr:colOff>
      <xdr:row>5</xdr:row>
      <xdr:rowOff>190500</xdr:rowOff>
    </xdr:to>
    <xdr:pic>
      <xdr:nvPicPr>
        <xdr:cNvPr id="5" name="Obrázek 2">
          <a:extLst>
            <a:ext uri="{FF2B5EF4-FFF2-40B4-BE49-F238E27FC236}">
              <a16:creationId xmlns:a16="http://schemas.microsoft.com/office/drawing/2014/main" id="{87CB834A-EC17-4E52-8606-8AF1E556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30580"/>
          <a:ext cx="815340" cy="3581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form&#225;tov&#225;n&#237;%20+%20hranov&#225;n&#237;%20ztvz%20ver.%201.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ulace dílců"/>
      <sheetName val="Návod na vyplnění"/>
      <sheetName val="Plošný materiál"/>
      <sheetName val="Hrany"/>
      <sheetName val="vzor CSV"/>
    </sheetNames>
    <sheetDataSet>
      <sheetData sheetId="0">
        <row r="6">
          <cell r="A6">
            <v>1</v>
          </cell>
        </row>
        <row r="135">
          <cell r="A135">
            <v>1</v>
          </cell>
        </row>
        <row r="136">
          <cell r="A136">
            <v>2</v>
          </cell>
        </row>
        <row r="137">
          <cell r="A137">
            <v>3</v>
          </cell>
        </row>
        <row r="138">
          <cell r="A138">
            <v>4</v>
          </cell>
        </row>
        <row r="139">
          <cell r="A139">
            <v>5</v>
          </cell>
        </row>
        <row r="140">
          <cell r="A140">
            <v>6</v>
          </cell>
        </row>
        <row r="141">
          <cell r="A141">
            <v>7</v>
          </cell>
        </row>
        <row r="142">
          <cell r="A142">
            <v>8</v>
          </cell>
        </row>
        <row r="149">
          <cell r="A149" t="str">
            <v>A</v>
          </cell>
        </row>
        <row r="150">
          <cell r="A150" t="str">
            <v>B</v>
          </cell>
        </row>
        <row r="151">
          <cell r="A151" t="str">
            <v>C</v>
          </cell>
        </row>
        <row r="152">
          <cell r="A152" t="str">
            <v>D</v>
          </cell>
        </row>
        <row r="153">
          <cell r="A153" t="str">
            <v>E</v>
          </cell>
        </row>
        <row r="154">
          <cell r="A154" t="str">
            <v>F</v>
          </cell>
        </row>
        <row r="155">
          <cell r="A155" t="str">
            <v>G</v>
          </cell>
        </row>
        <row r="156">
          <cell r="A156" t="str">
            <v>H</v>
          </cell>
        </row>
        <row r="157">
          <cell r="A157" t="str">
            <v>I</v>
          </cell>
        </row>
        <row r="158">
          <cell r="A158" t="str">
            <v>J</v>
          </cell>
        </row>
        <row r="160">
          <cell r="A160" t="str">
            <v>K</v>
          </cell>
        </row>
        <row r="161">
          <cell r="A161" t="str">
            <v>L</v>
          </cell>
        </row>
        <row r="162">
          <cell r="A162" t="str">
            <v>M</v>
          </cell>
        </row>
        <row r="167">
          <cell r="S167" t="str">
            <v>Transparentní</v>
          </cell>
        </row>
        <row r="168">
          <cell r="S168" t="str">
            <v>Bílé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BF454"/>
  <sheetViews>
    <sheetView tabSelected="1" zoomScale="80" zoomScaleNormal="80" workbookViewId="0">
      <pane ySplit="4" topLeftCell="A5" activePane="bottomLeft" state="frozen"/>
      <selection activeCell="O108" sqref="O108"/>
      <selection pane="bottomLeft" activeCell="C183" sqref="C183:E183"/>
    </sheetView>
  </sheetViews>
  <sheetFormatPr defaultRowHeight="14.4" x14ac:dyDescent="0.3"/>
  <cols>
    <col min="1" max="13" width="18.77734375" customWidth="1"/>
    <col min="14" max="14" width="16.33203125" customWidth="1"/>
    <col min="15" max="15" width="17.5546875" bestFit="1" customWidth="1"/>
    <col min="16" max="16" width="11.33203125" bestFit="1" customWidth="1"/>
    <col min="17" max="18" width="9" bestFit="1" customWidth="1"/>
    <col min="19" max="19" width="21.88671875" customWidth="1"/>
    <col min="20" max="20" width="20.33203125" customWidth="1"/>
    <col min="21" max="21" width="19.6640625" customWidth="1"/>
    <col min="22" max="22" width="37.109375" customWidth="1"/>
    <col min="23" max="23" width="27.21875" customWidth="1"/>
    <col min="24" max="24" width="26.44140625" customWidth="1"/>
    <col min="25" max="26" width="23" customWidth="1"/>
    <col min="27" max="27" width="33.33203125" customWidth="1"/>
    <col min="28" max="28" width="20.21875" customWidth="1"/>
    <col min="29" max="31" width="9" bestFit="1" customWidth="1"/>
  </cols>
  <sheetData>
    <row r="1" spans="1:58" ht="22.2" customHeight="1" thickBot="1" x14ac:dyDescent="0.35">
      <c r="A1" s="410" t="s">
        <v>590</v>
      </c>
      <c r="B1" s="411"/>
      <c r="C1" s="411"/>
      <c r="D1" s="412"/>
      <c r="E1" s="95"/>
      <c r="F1" s="95"/>
      <c r="G1" s="95"/>
      <c r="H1" s="305" t="s">
        <v>3646</v>
      </c>
      <c r="I1" s="95"/>
      <c r="J1" s="95"/>
      <c r="K1" s="95"/>
      <c r="L1" s="95"/>
      <c r="M1" s="74" t="s">
        <v>3648</v>
      </c>
      <c r="N1" s="105"/>
      <c r="O1" s="105"/>
      <c r="P1" s="105"/>
      <c r="Q1" s="105"/>
      <c r="R1" s="105"/>
      <c r="S1" s="309" t="s">
        <v>3647</v>
      </c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81"/>
      <c r="AP1" s="81"/>
      <c r="AQ1" s="3"/>
      <c r="AR1" s="3"/>
      <c r="AS1" s="3"/>
      <c r="AT1" s="3"/>
      <c r="AU1" s="3"/>
    </row>
    <row r="2" spans="1:58" ht="35.4" customHeight="1" x14ac:dyDescent="0.3">
      <c r="A2" s="434" t="s">
        <v>20</v>
      </c>
      <c r="B2" s="428" t="s">
        <v>548</v>
      </c>
      <c r="C2" s="422" t="s">
        <v>549</v>
      </c>
      <c r="D2" s="425" t="s">
        <v>533</v>
      </c>
      <c r="E2" s="422" t="s">
        <v>1693</v>
      </c>
      <c r="F2" s="437" t="s">
        <v>534</v>
      </c>
      <c r="G2" s="428" t="s">
        <v>12</v>
      </c>
      <c r="H2" s="82" t="s">
        <v>19</v>
      </c>
      <c r="I2" s="422" t="s">
        <v>13</v>
      </c>
      <c r="J2" s="422" t="s">
        <v>14</v>
      </c>
      <c r="K2" s="422" t="s">
        <v>15</v>
      </c>
      <c r="L2" s="422" t="s">
        <v>16</v>
      </c>
      <c r="M2" s="413" t="s">
        <v>562</v>
      </c>
      <c r="N2" s="106"/>
      <c r="O2" s="106"/>
      <c r="P2" s="106"/>
      <c r="Q2" s="106"/>
      <c r="R2" s="106"/>
      <c r="S2" s="310">
        <v>0</v>
      </c>
      <c r="T2" s="106"/>
      <c r="U2" s="106"/>
      <c r="V2" s="106"/>
      <c r="W2" s="106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81"/>
      <c r="AP2" s="81"/>
      <c r="AQ2" s="3"/>
      <c r="AR2" s="3"/>
      <c r="AS2" s="3"/>
      <c r="AT2" s="3"/>
      <c r="AU2" s="3"/>
    </row>
    <row r="3" spans="1:58" ht="19.8" customHeight="1" x14ac:dyDescent="0.3">
      <c r="A3" s="435"/>
      <c r="B3" s="429"/>
      <c r="C3" s="423"/>
      <c r="D3" s="426"/>
      <c r="E3" s="423"/>
      <c r="F3" s="438"/>
      <c r="G3" s="429"/>
      <c r="H3" s="83" t="s">
        <v>17</v>
      </c>
      <c r="I3" s="423"/>
      <c r="J3" s="423"/>
      <c r="K3" s="423"/>
      <c r="L3" s="423"/>
      <c r="M3" s="414"/>
      <c r="N3" s="106"/>
      <c r="O3" s="106"/>
      <c r="P3" s="106"/>
      <c r="Q3" s="106"/>
      <c r="R3" s="106"/>
      <c r="S3" s="310">
        <v>1</v>
      </c>
      <c r="T3" s="106"/>
      <c r="U3" s="106"/>
      <c r="V3" s="106"/>
      <c r="W3" s="106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81"/>
      <c r="AP3" s="81"/>
      <c r="AQ3" s="3"/>
      <c r="AR3" s="3"/>
      <c r="AS3" s="3"/>
      <c r="AT3" s="3"/>
      <c r="AU3" s="3"/>
    </row>
    <row r="4" spans="1:58" ht="20.399999999999999" customHeight="1" thickBot="1" x14ac:dyDescent="0.35">
      <c r="A4" s="436"/>
      <c r="B4" s="430"/>
      <c r="C4" s="424"/>
      <c r="D4" s="427"/>
      <c r="E4" s="424"/>
      <c r="F4" s="439"/>
      <c r="G4" s="430"/>
      <c r="H4" s="84" t="s">
        <v>18</v>
      </c>
      <c r="I4" s="424"/>
      <c r="J4" s="424"/>
      <c r="K4" s="424"/>
      <c r="L4" s="424"/>
      <c r="M4" s="415"/>
      <c r="N4" s="106"/>
      <c r="O4" s="106"/>
      <c r="P4" s="106"/>
      <c r="Q4" s="106"/>
      <c r="R4" s="106"/>
      <c r="S4" s="310"/>
      <c r="T4" s="106"/>
      <c r="U4" s="106"/>
      <c r="V4" s="106"/>
      <c r="W4" s="106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81"/>
      <c r="AP4" s="81"/>
      <c r="AQ4" s="3"/>
      <c r="AR4" s="3"/>
      <c r="AS4" s="3"/>
      <c r="AT4" s="3"/>
      <c r="AU4" s="3"/>
    </row>
    <row r="5" spans="1:58" ht="27" customHeight="1" thickBot="1" x14ac:dyDescent="0.35">
      <c r="A5" s="416" t="s">
        <v>565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8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81"/>
      <c r="AP5" s="81"/>
      <c r="AQ5" s="3"/>
      <c r="AR5" s="3"/>
      <c r="AS5" s="3"/>
      <c r="AT5" s="3"/>
      <c r="AU5" s="3"/>
    </row>
    <row r="6" spans="1:58" ht="34.049999999999997" customHeight="1" x14ac:dyDescent="0.3">
      <c r="A6" s="189">
        <v>1</v>
      </c>
      <c r="B6" s="295"/>
      <c r="C6" s="190"/>
      <c r="D6" s="295"/>
      <c r="E6" s="190"/>
      <c r="F6" s="190"/>
      <c r="G6" s="190"/>
      <c r="H6" s="307" t="s">
        <v>3647</v>
      </c>
      <c r="I6" s="190"/>
      <c r="J6" s="190"/>
      <c r="K6" s="190"/>
      <c r="L6" s="190"/>
      <c r="M6" s="191"/>
      <c r="N6" s="106">
        <f>E6*F6*G6/1000000</f>
        <v>0</v>
      </c>
      <c r="O6" s="106"/>
      <c r="P6" s="296">
        <f>IF(I6="",,G6*(E6+60))/1000</f>
        <v>0</v>
      </c>
      <c r="Q6" s="296">
        <f>IF(J6="",,G6*(E6+60))/1000</f>
        <v>0</v>
      </c>
      <c r="R6" s="296">
        <f>IF(K6="",,G6*(F6+60))/1000</f>
        <v>0</v>
      </c>
      <c r="S6" s="296">
        <f>IF(L6="",,G6*(F6+60))/1000</f>
        <v>0</v>
      </c>
      <c r="T6" s="106"/>
      <c r="U6" s="106"/>
      <c r="V6" s="297" t="str">
        <f>IF(C6=1,$C$135,IF(C6=2,$C$136,IF(C6=3,$C$137,IF(C6=4,$C$138,IF(C6=5,$C$139,IF(C6=6,$C$140,IF(C6=7,$C$141,IF(C6=8,$C$142,""))))))))</f>
        <v/>
      </c>
      <c r="W6" s="297" t="str">
        <f>IF(I6="a",$C$149,IF(I6="B",$C$150,IF(I6="c",$C$151,IF(I6="d",$C$152,IF(I6="e",$C$153,IF(I6="f",$C$154,IF(I6="g",$C$155,IF(I6="h",$C$156,IF(I6="i",$C$157,IF(I6="j",$C$158,""))))))))))</f>
        <v/>
      </c>
      <c r="X6" s="297" t="str">
        <f>IF(J6="a",$C$149,IF(J6="B",$C$150,IF(J6="c",$C$151,IF(J6="d",$C$152,IF(J6="e",$C$153,IF(J6="f",$C$154,IF(J6="g",$C$155,IF(J6="h",$C$156,IF(J6="i",$C$157,IF(J6="j",$C$158,""))))))))))</f>
        <v/>
      </c>
      <c r="Y6" s="297" t="str">
        <f>IF(K6="a",$C$149,IF(K6="B",$C$150,IF(K6="c",$C$151,IF(K6="d",$C$152,IF(K6="e",$C$153,IF(K6="f",$C$154,IF(K6="g",$C$155,IF(K6="h",$C$156,IF(K6="i",$C$157,IF(K6="j",$C$158,""))))))))))</f>
        <v/>
      </c>
      <c r="Z6" s="297" t="str">
        <f>IF(L6="a",$C$149,IF(L6="B",$C$150,IF(L6="c",$C$151,IF(L6="d",$C$152,IF(L6="e",$C$153,IF(L6="f",$C$154,IF(L6="g",$C$155,IF(L6="h",$C$156,IF(L6="i",$C$157,IF(L6="j",$C$158,""))))))))))</f>
        <v/>
      </c>
      <c r="AA6" s="298" t="str">
        <f>IF(H6=1,"0",IF(H6=0,"1","0"))</f>
        <v>0</v>
      </c>
      <c r="AB6" s="296">
        <f>IF(I6="",,G6*(E6))/1000</f>
        <v>0</v>
      </c>
      <c r="AC6" s="296">
        <f>IF(J6="",,G6*(E6))/1000</f>
        <v>0</v>
      </c>
      <c r="AD6" s="296">
        <f>IF(K6="",,G6*(F6))/1000</f>
        <v>0</v>
      </c>
      <c r="AE6" s="296">
        <f>IF(L6="",,G6*(F6))/1000</f>
        <v>0</v>
      </c>
      <c r="AF6" s="105"/>
      <c r="AG6" s="105"/>
      <c r="AH6" s="105"/>
      <c r="AI6" s="105"/>
      <c r="AJ6" s="105"/>
      <c r="AK6" s="105"/>
      <c r="AL6" s="105"/>
      <c r="AM6" s="105"/>
      <c r="AN6" s="105"/>
      <c r="AO6" s="81"/>
      <c r="AP6" s="81"/>
      <c r="AQ6" s="3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5"/>
      <c r="BE6" s="285"/>
      <c r="BF6" s="285"/>
    </row>
    <row r="7" spans="1:58" ht="34.049999999999997" customHeight="1" x14ac:dyDescent="0.3">
      <c r="A7" s="278">
        <v>2</v>
      </c>
      <c r="B7" s="277"/>
      <c r="C7" s="275"/>
      <c r="D7" s="277"/>
      <c r="E7" s="275"/>
      <c r="F7" s="275"/>
      <c r="G7" s="275"/>
      <c r="H7" s="314" t="s">
        <v>3647</v>
      </c>
      <c r="I7" s="275"/>
      <c r="J7" s="275"/>
      <c r="K7" s="275"/>
      <c r="L7" s="275"/>
      <c r="M7" s="276"/>
      <c r="N7" s="106">
        <f t="shared" ref="N7:N52" si="0">E7*F7*G7/1000000</f>
        <v>0</v>
      </c>
      <c r="O7" s="106"/>
      <c r="P7" s="296">
        <f t="shared" ref="P7:P52" si="1">IF(I7="",,G7*(E7+60))/1000</f>
        <v>0</v>
      </c>
      <c r="Q7" s="296">
        <f t="shared" ref="Q7:Q52" si="2">IF(J7="",,G7*(E7+60))/1000</f>
        <v>0</v>
      </c>
      <c r="R7" s="296">
        <f t="shared" ref="R7:R52" si="3">IF(K7="",,G7*(F7+60))/1000</f>
        <v>0</v>
      </c>
      <c r="S7" s="296">
        <f t="shared" ref="S7:S52" si="4">IF(L7="",,G7*(F7+60))/1000</f>
        <v>0</v>
      </c>
      <c r="T7" s="106"/>
      <c r="U7" s="106"/>
      <c r="V7" s="297" t="str">
        <f t="shared" ref="V7:V70" si="5">IF(C7=1,$C$135,IF(C7=2,$C$136,IF(C7=3,$C$137,IF(C7=4,$C$138,IF(C7=5,$C$139,IF(C7=6,$C$140,IF(C7=7,$C$141,IF(C7=8,$C$142,""))))))))</f>
        <v/>
      </c>
      <c r="W7" s="297" t="str">
        <f t="shared" ref="W7:W70" si="6">IF(I7="a",$C$149,IF(I7="B",$C$150,IF(I7="c",$C$151,IF(I7="d",$C$152,IF(I7="e",$C$153,IF(I7="f",$C$154,IF(I7="g",$C$155,IF(I7="h",$C$156,IF(I7="i",$C$157,IF(I7="j",$C$158,""))))))))))</f>
        <v/>
      </c>
      <c r="X7" s="297" t="str">
        <f t="shared" ref="X7:X70" si="7">IF(J7="a",$C$149,IF(J7="B",$C$150,IF(J7="c",$C$151,IF(J7="d",$C$152,IF(J7="e",$C$153,IF(J7="f",$C$154,IF(J7="g",$C$155,IF(J7="h",$C$156,IF(J7="i",$C$157,IF(J7="j",$C$158,""))))))))))</f>
        <v/>
      </c>
      <c r="Y7" s="297" t="str">
        <f t="shared" ref="Y7:Y70" si="8">IF(K7="a",$C$149,IF(K7="B",$C$150,IF(K7="c",$C$151,IF(K7="d",$C$152,IF(K7="e",$C$153,IF(K7="f",$C$154,IF(K7="g",$C$155,IF(K7="h",$C$156,IF(K7="i",$C$157,IF(K7="j",$C$158,""))))))))))</f>
        <v/>
      </c>
      <c r="Z7" s="297" t="str">
        <f t="shared" ref="Z7:Z70" si="9">IF(L7="a",$C$149,IF(L7="B",$C$150,IF(L7="c",$C$151,IF(L7="d",$C$152,IF(L7="e",$C$153,IF(L7="f",$C$154,IF(L7="g",$C$155,IF(L7="h",$C$156,IF(L7="i",$C$157,IF(L7="j",$C$158,""))))))))))</f>
        <v/>
      </c>
      <c r="AA7" s="298" t="str">
        <f t="shared" ref="AA7:AA70" si="10">IF(H7=1,"0",IF(H7=0,"1","0"))</f>
        <v>0</v>
      </c>
      <c r="AB7" s="296">
        <f t="shared" ref="AB7:AB52" si="11">IF(I7="",,G7*(E7))/1000</f>
        <v>0</v>
      </c>
      <c r="AC7" s="296">
        <f t="shared" ref="AC7:AC52" si="12">IF(J7="",,G7*(E7))/1000</f>
        <v>0</v>
      </c>
      <c r="AD7" s="296">
        <f t="shared" ref="AD7:AD52" si="13">IF(K7="",,G7*(F7))/1000</f>
        <v>0</v>
      </c>
      <c r="AE7" s="296">
        <f t="shared" ref="AE7:AE52" si="14">IF(L7="",,G7*(F7))/1000</f>
        <v>0</v>
      </c>
      <c r="AF7" s="105"/>
      <c r="AG7" s="105"/>
      <c r="AH7" s="105"/>
      <c r="AI7" s="105"/>
      <c r="AJ7" s="105"/>
      <c r="AK7" s="105"/>
      <c r="AL7" s="105"/>
      <c r="AM7" s="105"/>
      <c r="AN7" s="105"/>
      <c r="AO7" s="81"/>
      <c r="AP7" s="81"/>
      <c r="AQ7" s="3"/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5"/>
    </row>
    <row r="8" spans="1:58" ht="34.049999999999997" customHeight="1" x14ac:dyDescent="0.3">
      <c r="A8" s="278">
        <v>3</v>
      </c>
      <c r="B8" s="277"/>
      <c r="C8" s="275"/>
      <c r="D8" s="277"/>
      <c r="E8" s="275"/>
      <c r="F8" s="275"/>
      <c r="G8" s="275"/>
      <c r="H8" s="314" t="s">
        <v>3647</v>
      </c>
      <c r="I8" s="275"/>
      <c r="J8" s="275"/>
      <c r="K8" s="275"/>
      <c r="L8" s="275"/>
      <c r="M8" s="276"/>
      <c r="N8" s="106">
        <f t="shared" si="0"/>
        <v>0</v>
      </c>
      <c r="O8" s="106"/>
      <c r="P8" s="296">
        <f t="shared" si="1"/>
        <v>0</v>
      </c>
      <c r="Q8" s="296">
        <f t="shared" si="2"/>
        <v>0</v>
      </c>
      <c r="R8" s="296">
        <f t="shared" si="3"/>
        <v>0</v>
      </c>
      <c r="S8" s="296">
        <f t="shared" si="4"/>
        <v>0</v>
      </c>
      <c r="T8" s="106"/>
      <c r="U8" s="106"/>
      <c r="V8" s="297" t="str">
        <f t="shared" si="5"/>
        <v/>
      </c>
      <c r="W8" s="297" t="str">
        <f t="shared" si="6"/>
        <v/>
      </c>
      <c r="X8" s="297" t="str">
        <f t="shared" si="7"/>
        <v/>
      </c>
      <c r="Y8" s="297" t="str">
        <f t="shared" si="8"/>
        <v/>
      </c>
      <c r="Z8" s="297" t="str">
        <f t="shared" si="9"/>
        <v/>
      </c>
      <c r="AA8" s="298" t="str">
        <f t="shared" si="10"/>
        <v>0</v>
      </c>
      <c r="AB8" s="296">
        <f t="shared" si="11"/>
        <v>0</v>
      </c>
      <c r="AC8" s="296">
        <f t="shared" si="12"/>
        <v>0</v>
      </c>
      <c r="AD8" s="296">
        <f t="shared" si="13"/>
        <v>0</v>
      </c>
      <c r="AE8" s="296">
        <f t="shared" si="14"/>
        <v>0</v>
      </c>
      <c r="AF8" s="105"/>
      <c r="AG8" s="105"/>
      <c r="AH8" s="105"/>
      <c r="AI8" s="105"/>
      <c r="AJ8" s="105"/>
      <c r="AK8" s="105"/>
      <c r="AL8" s="105"/>
      <c r="AM8" s="105"/>
      <c r="AN8" s="105"/>
      <c r="AO8" s="81"/>
      <c r="AP8" s="81"/>
      <c r="AQ8" s="3"/>
      <c r="AR8" s="285"/>
      <c r="AS8" s="285"/>
      <c r="AT8" s="285"/>
      <c r="AU8" s="285"/>
      <c r="AV8" s="285"/>
      <c r="AW8" s="285"/>
      <c r="AX8" s="285"/>
      <c r="AY8" s="285"/>
      <c r="AZ8" s="285"/>
      <c r="BA8" s="285"/>
      <c r="BB8" s="285"/>
      <c r="BC8" s="285"/>
      <c r="BD8" s="285"/>
      <c r="BE8" s="285"/>
      <c r="BF8" s="285"/>
    </row>
    <row r="9" spans="1:58" ht="34.049999999999997" customHeight="1" x14ac:dyDescent="0.3">
      <c r="A9" s="278">
        <v>4</v>
      </c>
      <c r="B9" s="277"/>
      <c r="C9" s="275"/>
      <c r="D9" s="277"/>
      <c r="E9" s="275"/>
      <c r="F9" s="275"/>
      <c r="G9" s="275"/>
      <c r="H9" s="314" t="s">
        <v>3647</v>
      </c>
      <c r="I9" s="275"/>
      <c r="J9" s="275"/>
      <c r="K9" s="275"/>
      <c r="L9" s="275"/>
      <c r="M9" s="276"/>
      <c r="N9" s="106">
        <f t="shared" si="0"/>
        <v>0</v>
      </c>
      <c r="O9" s="106"/>
      <c r="P9" s="296">
        <f t="shared" si="1"/>
        <v>0</v>
      </c>
      <c r="Q9" s="296">
        <f t="shared" si="2"/>
        <v>0</v>
      </c>
      <c r="R9" s="296">
        <f t="shared" si="3"/>
        <v>0</v>
      </c>
      <c r="S9" s="296">
        <f t="shared" si="4"/>
        <v>0</v>
      </c>
      <c r="T9" s="106"/>
      <c r="U9" s="106"/>
      <c r="V9" s="297" t="str">
        <f t="shared" si="5"/>
        <v/>
      </c>
      <c r="W9" s="297" t="str">
        <f t="shared" si="6"/>
        <v/>
      </c>
      <c r="X9" s="297" t="str">
        <f t="shared" si="7"/>
        <v/>
      </c>
      <c r="Y9" s="297" t="str">
        <f t="shared" si="8"/>
        <v/>
      </c>
      <c r="Z9" s="297" t="str">
        <f t="shared" si="9"/>
        <v/>
      </c>
      <c r="AA9" s="298" t="str">
        <f t="shared" si="10"/>
        <v>0</v>
      </c>
      <c r="AB9" s="296">
        <f t="shared" si="11"/>
        <v>0</v>
      </c>
      <c r="AC9" s="296">
        <f t="shared" si="12"/>
        <v>0</v>
      </c>
      <c r="AD9" s="296">
        <f t="shared" si="13"/>
        <v>0</v>
      </c>
      <c r="AE9" s="296">
        <f t="shared" si="14"/>
        <v>0</v>
      </c>
      <c r="AF9" s="105"/>
      <c r="AG9" s="105"/>
      <c r="AH9" s="105"/>
      <c r="AI9" s="105"/>
      <c r="AJ9" s="105"/>
      <c r="AK9" s="105"/>
      <c r="AL9" s="105"/>
      <c r="AM9" s="105"/>
      <c r="AN9" s="105"/>
      <c r="AO9" s="81"/>
      <c r="AP9" s="81"/>
      <c r="AQ9" s="3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5"/>
    </row>
    <row r="10" spans="1:58" ht="34.049999999999997" customHeight="1" x14ac:dyDescent="0.3">
      <c r="A10" s="278">
        <v>5</v>
      </c>
      <c r="B10" s="277"/>
      <c r="C10" s="275"/>
      <c r="D10" s="277"/>
      <c r="E10" s="275"/>
      <c r="F10" s="275"/>
      <c r="G10" s="275"/>
      <c r="H10" s="314" t="s">
        <v>3647</v>
      </c>
      <c r="I10" s="275"/>
      <c r="J10" s="275"/>
      <c r="K10" s="275"/>
      <c r="L10" s="275"/>
      <c r="M10" s="276"/>
      <c r="N10" s="106">
        <f t="shared" si="0"/>
        <v>0</v>
      </c>
      <c r="O10" s="106"/>
      <c r="P10" s="296">
        <f t="shared" si="1"/>
        <v>0</v>
      </c>
      <c r="Q10" s="296">
        <f t="shared" si="2"/>
        <v>0</v>
      </c>
      <c r="R10" s="296">
        <f t="shared" si="3"/>
        <v>0</v>
      </c>
      <c r="S10" s="296">
        <f t="shared" si="4"/>
        <v>0</v>
      </c>
      <c r="T10" s="106"/>
      <c r="U10" s="106"/>
      <c r="V10" s="297" t="str">
        <f t="shared" si="5"/>
        <v/>
      </c>
      <c r="W10" s="297" t="str">
        <f t="shared" si="6"/>
        <v/>
      </c>
      <c r="X10" s="297" t="str">
        <f t="shared" si="7"/>
        <v/>
      </c>
      <c r="Y10" s="297" t="str">
        <f t="shared" si="8"/>
        <v/>
      </c>
      <c r="Z10" s="297" t="str">
        <f t="shared" si="9"/>
        <v/>
      </c>
      <c r="AA10" s="298" t="str">
        <f t="shared" si="10"/>
        <v>0</v>
      </c>
      <c r="AB10" s="296">
        <f t="shared" si="11"/>
        <v>0</v>
      </c>
      <c r="AC10" s="296">
        <f t="shared" si="12"/>
        <v>0</v>
      </c>
      <c r="AD10" s="296">
        <f t="shared" si="13"/>
        <v>0</v>
      </c>
      <c r="AE10" s="296">
        <f t="shared" si="14"/>
        <v>0</v>
      </c>
      <c r="AF10" s="105"/>
      <c r="AG10" s="105"/>
      <c r="AH10" s="105"/>
      <c r="AI10" s="105"/>
      <c r="AJ10" s="105"/>
      <c r="AK10" s="105"/>
      <c r="AL10" s="105"/>
      <c r="AM10" s="105"/>
      <c r="AN10" s="105"/>
      <c r="AO10" s="81"/>
      <c r="AP10" s="81"/>
      <c r="AQ10" s="3"/>
      <c r="AR10" s="285"/>
      <c r="AS10" s="285"/>
      <c r="AT10" s="285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F10" s="285"/>
    </row>
    <row r="11" spans="1:58" ht="34.049999999999997" customHeight="1" x14ac:dyDescent="0.3">
      <c r="A11" s="278">
        <v>6</v>
      </c>
      <c r="B11" s="277"/>
      <c r="C11" s="275"/>
      <c r="D11" s="277"/>
      <c r="E11" s="275"/>
      <c r="F11" s="275"/>
      <c r="G11" s="275"/>
      <c r="H11" s="314" t="s">
        <v>3647</v>
      </c>
      <c r="I11" s="275"/>
      <c r="J11" s="275"/>
      <c r="K11" s="275"/>
      <c r="L11" s="275"/>
      <c r="M11" s="276"/>
      <c r="N11" s="106">
        <f t="shared" si="0"/>
        <v>0</v>
      </c>
      <c r="O11" s="106"/>
      <c r="P11" s="296">
        <f t="shared" si="1"/>
        <v>0</v>
      </c>
      <c r="Q11" s="296">
        <f t="shared" si="2"/>
        <v>0</v>
      </c>
      <c r="R11" s="296">
        <f t="shared" si="3"/>
        <v>0</v>
      </c>
      <c r="S11" s="296">
        <f t="shared" si="4"/>
        <v>0</v>
      </c>
      <c r="T11" s="106">
        <f>P11+Q11+R11+S11</f>
        <v>0</v>
      </c>
      <c r="U11" s="106"/>
      <c r="V11" s="297" t="str">
        <f t="shared" si="5"/>
        <v/>
      </c>
      <c r="W11" s="297" t="str">
        <f t="shared" si="6"/>
        <v/>
      </c>
      <c r="X11" s="297" t="str">
        <f t="shared" si="7"/>
        <v/>
      </c>
      <c r="Y11" s="297" t="str">
        <f t="shared" si="8"/>
        <v/>
      </c>
      <c r="Z11" s="297" t="str">
        <f t="shared" si="9"/>
        <v/>
      </c>
      <c r="AA11" s="298" t="str">
        <f t="shared" si="10"/>
        <v>0</v>
      </c>
      <c r="AB11" s="296">
        <f t="shared" si="11"/>
        <v>0</v>
      </c>
      <c r="AC11" s="296">
        <f t="shared" si="12"/>
        <v>0</v>
      </c>
      <c r="AD11" s="296">
        <f t="shared" si="13"/>
        <v>0</v>
      </c>
      <c r="AE11" s="296">
        <f t="shared" si="14"/>
        <v>0</v>
      </c>
      <c r="AF11" s="105"/>
      <c r="AG11" s="105">
        <f>AE11+AD11+AC11+AB11</f>
        <v>0</v>
      </c>
      <c r="AH11" s="105"/>
      <c r="AI11" s="105"/>
      <c r="AJ11" s="105"/>
      <c r="AK11" s="105"/>
      <c r="AL11" s="105"/>
      <c r="AM11" s="105"/>
      <c r="AN11" s="105"/>
      <c r="AO11" s="81"/>
      <c r="AP11" s="81"/>
      <c r="AQ11" s="3"/>
      <c r="AR11" s="285"/>
      <c r="AS11" s="285"/>
      <c r="AT11" s="285"/>
      <c r="AU11" s="285"/>
      <c r="AV11" s="285"/>
      <c r="AW11" s="285"/>
      <c r="AX11" s="285"/>
      <c r="AY11" s="285"/>
      <c r="AZ11" s="285"/>
      <c r="BA11" s="285"/>
      <c r="BB11" s="285"/>
      <c r="BC11" s="285"/>
      <c r="BD11" s="285"/>
      <c r="BE11" s="285"/>
      <c r="BF11" s="285"/>
    </row>
    <row r="12" spans="1:58" ht="34.049999999999997" customHeight="1" x14ac:dyDescent="0.3">
      <c r="A12" s="278">
        <v>7</v>
      </c>
      <c r="B12" s="277"/>
      <c r="C12" s="275"/>
      <c r="D12" s="277"/>
      <c r="E12" s="275"/>
      <c r="F12" s="275"/>
      <c r="G12" s="275"/>
      <c r="H12" s="314" t="s">
        <v>3647</v>
      </c>
      <c r="I12" s="275"/>
      <c r="J12" s="275"/>
      <c r="K12" s="275"/>
      <c r="L12" s="275"/>
      <c r="M12" s="276"/>
      <c r="N12" s="106">
        <f t="shared" si="0"/>
        <v>0</v>
      </c>
      <c r="O12" s="106"/>
      <c r="P12" s="296">
        <f t="shared" si="1"/>
        <v>0</v>
      </c>
      <c r="Q12" s="296">
        <f t="shared" si="2"/>
        <v>0</v>
      </c>
      <c r="R12" s="296">
        <f t="shared" si="3"/>
        <v>0</v>
      </c>
      <c r="S12" s="296">
        <f t="shared" si="4"/>
        <v>0</v>
      </c>
      <c r="T12" s="106"/>
      <c r="U12" s="106"/>
      <c r="V12" s="297" t="str">
        <f t="shared" si="5"/>
        <v/>
      </c>
      <c r="W12" s="297" t="str">
        <f t="shared" si="6"/>
        <v/>
      </c>
      <c r="X12" s="297" t="str">
        <f t="shared" si="7"/>
        <v/>
      </c>
      <c r="Y12" s="297" t="str">
        <f t="shared" si="8"/>
        <v/>
      </c>
      <c r="Z12" s="297" t="str">
        <f t="shared" si="9"/>
        <v/>
      </c>
      <c r="AA12" s="298" t="str">
        <f t="shared" si="10"/>
        <v>0</v>
      </c>
      <c r="AB12" s="296">
        <f t="shared" si="11"/>
        <v>0</v>
      </c>
      <c r="AC12" s="296">
        <f t="shared" si="12"/>
        <v>0</v>
      </c>
      <c r="AD12" s="296">
        <f t="shared" si="13"/>
        <v>0</v>
      </c>
      <c r="AE12" s="296">
        <f t="shared" si="14"/>
        <v>0</v>
      </c>
      <c r="AF12" s="105"/>
      <c r="AG12" s="105"/>
      <c r="AH12" s="105"/>
      <c r="AI12" s="105"/>
      <c r="AJ12" s="105"/>
      <c r="AK12" s="105"/>
      <c r="AL12" s="105"/>
      <c r="AM12" s="105"/>
      <c r="AN12" s="105"/>
      <c r="AO12" s="81"/>
      <c r="AP12" s="81"/>
      <c r="AQ12" s="3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5"/>
    </row>
    <row r="13" spans="1:58" ht="34.049999999999997" customHeight="1" x14ac:dyDescent="0.3">
      <c r="A13" s="278">
        <v>8</v>
      </c>
      <c r="B13" s="277"/>
      <c r="C13" s="275"/>
      <c r="D13" s="277"/>
      <c r="E13" s="275"/>
      <c r="F13" s="275"/>
      <c r="G13" s="275"/>
      <c r="H13" s="314" t="s">
        <v>3647</v>
      </c>
      <c r="I13" s="275"/>
      <c r="J13" s="275"/>
      <c r="K13" s="275"/>
      <c r="L13" s="275"/>
      <c r="M13" s="276"/>
      <c r="N13" s="106">
        <f t="shared" si="0"/>
        <v>0</v>
      </c>
      <c r="O13" s="106"/>
      <c r="P13" s="296">
        <f t="shared" si="1"/>
        <v>0</v>
      </c>
      <c r="Q13" s="296">
        <f t="shared" si="2"/>
        <v>0</v>
      </c>
      <c r="R13" s="296">
        <f t="shared" si="3"/>
        <v>0</v>
      </c>
      <c r="S13" s="296">
        <f t="shared" si="4"/>
        <v>0</v>
      </c>
      <c r="T13" s="106"/>
      <c r="U13" s="106"/>
      <c r="V13" s="297" t="str">
        <f t="shared" si="5"/>
        <v/>
      </c>
      <c r="W13" s="297" t="str">
        <f t="shared" si="6"/>
        <v/>
      </c>
      <c r="X13" s="297" t="str">
        <f t="shared" si="7"/>
        <v/>
      </c>
      <c r="Y13" s="297" t="str">
        <f t="shared" si="8"/>
        <v/>
      </c>
      <c r="Z13" s="297" t="str">
        <f t="shared" si="9"/>
        <v/>
      </c>
      <c r="AA13" s="298" t="str">
        <f t="shared" si="10"/>
        <v>0</v>
      </c>
      <c r="AB13" s="296">
        <f t="shared" si="11"/>
        <v>0</v>
      </c>
      <c r="AC13" s="296">
        <f t="shared" si="12"/>
        <v>0</v>
      </c>
      <c r="AD13" s="296">
        <f t="shared" si="13"/>
        <v>0</v>
      </c>
      <c r="AE13" s="296">
        <f t="shared" si="14"/>
        <v>0</v>
      </c>
      <c r="AF13" s="105"/>
      <c r="AG13" s="105"/>
      <c r="AH13" s="105"/>
      <c r="AI13" s="105"/>
      <c r="AJ13" s="105"/>
      <c r="AK13" s="105"/>
      <c r="AL13" s="105"/>
      <c r="AM13" s="105"/>
      <c r="AN13" s="105"/>
      <c r="AO13" s="81"/>
      <c r="AP13" s="81"/>
      <c r="AQ13" s="3"/>
      <c r="AR13" s="285"/>
      <c r="AS13" s="285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  <c r="BD13" s="285"/>
      <c r="BE13" s="285"/>
      <c r="BF13" s="285"/>
    </row>
    <row r="14" spans="1:58" ht="34.049999999999997" customHeight="1" x14ac:dyDescent="0.3">
      <c r="A14" s="278">
        <v>9</v>
      </c>
      <c r="B14" s="277"/>
      <c r="C14" s="275"/>
      <c r="D14" s="277"/>
      <c r="E14" s="275"/>
      <c r="F14" s="275"/>
      <c r="G14" s="275"/>
      <c r="H14" s="314" t="s">
        <v>3647</v>
      </c>
      <c r="I14" s="275"/>
      <c r="J14" s="275"/>
      <c r="K14" s="275"/>
      <c r="L14" s="275"/>
      <c r="M14" s="276"/>
      <c r="N14" s="106">
        <f t="shared" si="0"/>
        <v>0</v>
      </c>
      <c r="O14" s="106"/>
      <c r="P14" s="296">
        <f t="shared" si="1"/>
        <v>0</v>
      </c>
      <c r="Q14" s="296">
        <f t="shared" si="2"/>
        <v>0</v>
      </c>
      <c r="R14" s="296">
        <f t="shared" si="3"/>
        <v>0</v>
      </c>
      <c r="S14" s="296">
        <f t="shared" si="4"/>
        <v>0</v>
      </c>
      <c r="T14" s="106"/>
      <c r="U14" s="106"/>
      <c r="V14" s="297" t="str">
        <f t="shared" si="5"/>
        <v/>
      </c>
      <c r="W14" s="297" t="str">
        <f t="shared" si="6"/>
        <v/>
      </c>
      <c r="X14" s="297" t="str">
        <f t="shared" si="7"/>
        <v/>
      </c>
      <c r="Y14" s="297" t="str">
        <f t="shared" si="8"/>
        <v/>
      </c>
      <c r="Z14" s="297" t="str">
        <f t="shared" si="9"/>
        <v/>
      </c>
      <c r="AA14" s="298" t="str">
        <f t="shared" si="10"/>
        <v>0</v>
      </c>
      <c r="AB14" s="296">
        <f t="shared" si="11"/>
        <v>0</v>
      </c>
      <c r="AC14" s="296">
        <f t="shared" si="12"/>
        <v>0</v>
      </c>
      <c r="AD14" s="296">
        <f t="shared" si="13"/>
        <v>0</v>
      </c>
      <c r="AE14" s="296">
        <f t="shared" si="14"/>
        <v>0</v>
      </c>
      <c r="AF14" s="105"/>
      <c r="AG14" s="105"/>
      <c r="AH14" s="105"/>
      <c r="AI14" s="105"/>
      <c r="AJ14" s="105"/>
      <c r="AK14" s="105"/>
      <c r="AL14" s="105"/>
      <c r="AM14" s="105"/>
      <c r="AN14" s="105"/>
      <c r="AO14" s="81"/>
      <c r="AP14" s="81"/>
      <c r="AQ14" s="3"/>
      <c r="AR14" s="285"/>
      <c r="AS14" s="285"/>
      <c r="AT14" s="285"/>
      <c r="AU14" s="285"/>
      <c r="AV14" s="285"/>
      <c r="AW14" s="285"/>
      <c r="AX14" s="285"/>
      <c r="AY14" s="285"/>
      <c r="AZ14" s="285"/>
      <c r="BA14" s="285"/>
      <c r="BB14" s="285"/>
      <c r="BC14" s="285"/>
      <c r="BD14" s="285"/>
      <c r="BE14" s="285"/>
      <c r="BF14" s="285"/>
    </row>
    <row r="15" spans="1:58" ht="34.049999999999997" customHeight="1" x14ac:dyDescent="0.3">
      <c r="A15" s="278">
        <v>10</v>
      </c>
      <c r="B15" s="277"/>
      <c r="C15" s="275"/>
      <c r="D15" s="277"/>
      <c r="E15" s="275"/>
      <c r="F15" s="275"/>
      <c r="G15" s="275"/>
      <c r="H15" s="314" t="s">
        <v>3647</v>
      </c>
      <c r="I15" s="275"/>
      <c r="J15" s="275"/>
      <c r="K15" s="275"/>
      <c r="L15" s="275"/>
      <c r="M15" s="276"/>
      <c r="N15" s="106">
        <f t="shared" si="0"/>
        <v>0</v>
      </c>
      <c r="O15" s="106"/>
      <c r="P15" s="296">
        <f t="shared" si="1"/>
        <v>0</v>
      </c>
      <c r="Q15" s="296">
        <f t="shared" si="2"/>
        <v>0</v>
      </c>
      <c r="R15" s="296">
        <f t="shared" si="3"/>
        <v>0</v>
      </c>
      <c r="S15" s="296">
        <f t="shared" si="4"/>
        <v>0</v>
      </c>
      <c r="T15" s="106"/>
      <c r="U15" s="106"/>
      <c r="V15" s="297" t="str">
        <f t="shared" si="5"/>
        <v/>
      </c>
      <c r="W15" s="297" t="str">
        <f t="shared" si="6"/>
        <v/>
      </c>
      <c r="X15" s="297" t="str">
        <f t="shared" si="7"/>
        <v/>
      </c>
      <c r="Y15" s="297" t="str">
        <f t="shared" si="8"/>
        <v/>
      </c>
      <c r="Z15" s="297" t="str">
        <f t="shared" si="9"/>
        <v/>
      </c>
      <c r="AA15" s="298" t="str">
        <f t="shared" si="10"/>
        <v>0</v>
      </c>
      <c r="AB15" s="296">
        <f t="shared" si="11"/>
        <v>0</v>
      </c>
      <c r="AC15" s="296">
        <f t="shared" si="12"/>
        <v>0</v>
      </c>
      <c r="AD15" s="296">
        <f t="shared" si="13"/>
        <v>0</v>
      </c>
      <c r="AE15" s="296">
        <f t="shared" si="14"/>
        <v>0</v>
      </c>
      <c r="AF15" s="105"/>
      <c r="AG15" s="105"/>
      <c r="AH15" s="105"/>
      <c r="AI15" s="105"/>
      <c r="AJ15" s="105"/>
      <c r="AK15" s="105"/>
      <c r="AL15" s="105"/>
      <c r="AM15" s="105"/>
      <c r="AN15" s="105"/>
      <c r="AO15" s="81"/>
      <c r="AP15" s="81"/>
      <c r="AQ15" s="3"/>
      <c r="AR15" s="285"/>
      <c r="AS15" s="285"/>
      <c r="AT15" s="285"/>
      <c r="AU15" s="285"/>
      <c r="AV15" s="285"/>
      <c r="AW15" s="285"/>
      <c r="AX15" s="285"/>
      <c r="AY15" s="285"/>
      <c r="AZ15" s="285"/>
      <c r="BA15" s="285"/>
      <c r="BB15" s="285"/>
      <c r="BC15" s="285"/>
      <c r="BD15" s="285"/>
      <c r="BE15" s="285"/>
      <c r="BF15" s="285"/>
    </row>
    <row r="16" spans="1:58" ht="34.049999999999997" customHeight="1" x14ac:dyDescent="0.3">
      <c r="A16" s="278">
        <v>11</v>
      </c>
      <c r="B16" s="277"/>
      <c r="C16" s="275"/>
      <c r="D16" s="277"/>
      <c r="E16" s="275"/>
      <c r="F16" s="275"/>
      <c r="G16" s="275"/>
      <c r="H16" s="314" t="s">
        <v>3647</v>
      </c>
      <c r="I16" s="275"/>
      <c r="J16" s="275"/>
      <c r="K16" s="275"/>
      <c r="L16" s="275"/>
      <c r="M16" s="276"/>
      <c r="N16" s="106">
        <f t="shared" si="0"/>
        <v>0</v>
      </c>
      <c r="O16" s="106"/>
      <c r="P16" s="296">
        <f t="shared" si="1"/>
        <v>0</v>
      </c>
      <c r="Q16" s="296">
        <f t="shared" si="2"/>
        <v>0</v>
      </c>
      <c r="R16" s="296">
        <f t="shared" si="3"/>
        <v>0</v>
      </c>
      <c r="S16" s="296">
        <f t="shared" si="4"/>
        <v>0</v>
      </c>
      <c r="T16" s="106"/>
      <c r="U16" s="106"/>
      <c r="V16" s="297" t="str">
        <f t="shared" si="5"/>
        <v/>
      </c>
      <c r="W16" s="297" t="str">
        <f t="shared" si="6"/>
        <v/>
      </c>
      <c r="X16" s="297" t="str">
        <f t="shared" si="7"/>
        <v/>
      </c>
      <c r="Y16" s="297" t="str">
        <f t="shared" si="8"/>
        <v/>
      </c>
      <c r="Z16" s="297" t="str">
        <f t="shared" si="9"/>
        <v/>
      </c>
      <c r="AA16" s="298" t="str">
        <f t="shared" si="10"/>
        <v>0</v>
      </c>
      <c r="AB16" s="296">
        <f t="shared" si="11"/>
        <v>0</v>
      </c>
      <c r="AC16" s="296">
        <f t="shared" si="12"/>
        <v>0</v>
      </c>
      <c r="AD16" s="296">
        <f t="shared" si="13"/>
        <v>0</v>
      </c>
      <c r="AE16" s="296">
        <f t="shared" si="14"/>
        <v>0</v>
      </c>
      <c r="AF16" s="105"/>
      <c r="AG16" s="105"/>
      <c r="AH16" s="105"/>
      <c r="AI16" s="105"/>
      <c r="AJ16" s="105"/>
      <c r="AK16" s="105"/>
      <c r="AL16" s="105"/>
      <c r="AM16" s="105"/>
      <c r="AN16" s="105"/>
      <c r="AO16" s="81"/>
      <c r="AP16" s="81"/>
      <c r="AQ16" s="3"/>
      <c r="AR16" s="285"/>
      <c r="AS16" s="285"/>
      <c r="AT16" s="285"/>
      <c r="AU16" s="285"/>
      <c r="AV16" s="285"/>
      <c r="AW16" s="285"/>
      <c r="AX16" s="285"/>
      <c r="AY16" s="285"/>
      <c r="AZ16" s="285"/>
      <c r="BA16" s="285"/>
      <c r="BB16" s="285"/>
      <c r="BC16" s="285"/>
      <c r="BD16" s="285"/>
      <c r="BE16" s="285"/>
      <c r="BF16" s="285"/>
    </row>
    <row r="17" spans="1:58" ht="34.049999999999997" customHeight="1" x14ac:dyDescent="0.3">
      <c r="A17" s="278">
        <v>12</v>
      </c>
      <c r="B17" s="277"/>
      <c r="C17" s="275"/>
      <c r="D17" s="277"/>
      <c r="E17" s="275"/>
      <c r="F17" s="275"/>
      <c r="G17" s="275"/>
      <c r="H17" s="314" t="s">
        <v>3647</v>
      </c>
      <c r="I17" s="275"/>
      <c r="J17" s="275"/>
      <c r="K17" s="275"/>
      <c r="L17" s="275"/>
      <c r="M17" s="276"/>
      <c r="N17" s="106">
        <f t="shared" si="0"/>
        <v>0</v>
      </c>
      <c r="O17" s="106"/>
      <c r="P17" s="296">
        <f t="shared" si="1"/>
        <v>0</v>
      </c>
      <c r="Q17" s="296">
        <f t="shared" si="2"/>
        <v>0</v>
      </c>
      <c r="R17" s="296">
        <f t="shared" si="3"/>
        <v>0</v>
      </c>
      <c r="S17" s="296">
        <f t="shared" si="4"/>
        <v>0</v>
      </c>
      <c r="T17" s="106"/>
      <c r="U17" s="106"/>
      <c r="V17" s="297" t="str">
        <f t="shared" si="5"/>
        <v/>
      </c>
      <c r="W17" s="297" t="str">
        <f t="shared" si="6"/>
        <v/>
      </c>
      <c r="X17" s="297" t="str">
        <f t="shared" si="7"/>
        <v/>
      </c>
      <c r="Y17" s="297" t="str">
        <f t="shared" si="8"/>
        <v/>
      </c>
      <c r="Z17" s="297" t="str">
        <f t="shared" si="9"/>
        <v/>
      </c>
      <c r="AA17" s="298" t="str">
        <f t="shared" si="10"/>
        <v>0</v>
      </c>
      <c r="AB17" s="296">
        <f t="shared" si="11"/>
        <v>0</v>
      </c>
      <c r="AC17" s="296">
        <f t="shared" si="12"/>
        <v>0</v>
      </c>
      <c r="AD17" s="296">
        <f t="shared" si="13"/>
        <v>0</v>
      </c>
      <c r="AE17" s="296">
        <f t="shared" si="14"/>
        <v>0</v>
      </c>
      <c r="AF17" s="105"/>
      <c r="AG17" s="105"/>
      <c r="AH17" s="105"/>
      <c r="AI17" s="105"/>
      <c r="AJ17" s="105"/>
      <c r="AK17" s="105"/>
      <c r="AL17" s="105"/>
      <c r="AM17" s="105"/>
      <c r="AN17" s="105"/>
      <c r="AO17" s="81"/>
      <c r="AP17" s="81"/>
      <c r="AQ17" s="3"/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5"/>
      <c r="BC17" s="285"/>
      <c r="BD17" s="285"/>
      <c r="BE17" s="285"/>
      <c r="BF17" s="285"/>
    </row>
    <row r="18" spans="1:58" ht="34.049999999999997" customHeight="1" x14ac:dyDescent="0.3">
      <c r="A18" s="278">
        <v>13</v>
      </c>
      <c r="B18" s="277"/>
      <c r="C18" s="275"/>
      <c r="D18" s="277"/>
      <c r="E18" s="275"/>
      <c r="F18" s="275"/>
      <c r="G18" s="275"/>
      <c r="H18" s="314" t="s">
        <v>3647</v>
      </c>
      <c r="I18" s="275"/>
      <c r="J18" s="275"/>
      <c r="K18" s="275"/>
      <c r="L18" s="275"/>
      <c r="M18" s="276"/>
      <c r="N18" s="106">
        <f t="shared" si="0"/>
        <v>0</v>
      </c>
      <c r="O18" s="106"/>
      <c r="P18" s="296">
        <f t="shared" si="1"/>
        <v>0</v>
      </c>
      <c r="Q18" s="296">
        <f t="shared" si="2"/>
        <v>0</v>
      </c>
      <c r="R18" s="296">
        <f t="shared" si="3"/>
        <v>0</v>
      </c>
      <c r="S18" s="296">
        <f t="shared" si="4"/>
        <v>0</v>
      </c>
      <c r="T18" s="106"/>
      <c r="U18" s="106"/>
      <c r="V18" s="297" t="str">
        <f t="shared" si="5"/>
        <v/>
      </c>
      <c r="W18" s="297" t="str">
        <f t="shared" si="6"/>
        <v/>
      </c>
      <c r="X18" s="297" t="str">
        <f t="shared" si="7"/>
        <v/>
      </c>
      <c r="Y18" s="297" t="str">
        <f t="shared" si="8"/>
        <v/>
      </c>
      <c r="Z18" s="297" t="str">
        <f t="shared" si="9"/>
        <v/>
      </c>
      <c r="AA18" s="298" t="str">
        <f t="shared" si="10"/>
        <v>0</v>
      </c>
      <c r="AB18" s="296">
        <f t="shared" si="11"/>
        <v>0</v>
      </c>
      <c r="AC18" s="296">
        <f t="shared" si="12"/>
        <v>0</v>
      </c>
      <c r="AD18" s="296">
        <f t="shared" si="13"/>
        <v>0</v>
      </c>
      <c r="AE18" s="296">
        <f t="shared" si="14"/>
        <v>0</v>
      </c>
      <c r="AF18" s="105"/>
      <c r="AG18" s="105"/>
      <c r="AH18" s="105"/>
      <c r="AI18" s="105"/>
      <c r="AJ18" s="105"/>
      <c r="AK18" s="105"/>
      <c r="AL18" s="105"/>
      <c r="AM18" s="105"/>
      <c r="AN18" s="105"/>
      <c r="AO18" s="81"/>
      <c r="AP18" s="81"/>
      <c r="AQ18" s="3"/>
      <c r="AR18" s="285"/>
      <c r="AS18" s="285"/>
      <c r="AT18" s="285"/>
      <c r="AU18" s="285"/>
      <c r="AV18" s="285"/>
      <c r="AW18" s="285"/>
      <c r="AX18" s="285"/>
      <c r="AY18" s="285"/>
      <c r="AZ18" s="285"/>
      <c r="BA18" s="285"/>
      <c r="BB18" s="285"/>
      <c r="BC18" s="285"/>
      <c r="BD18" s="285"/>
      <c r="BE18" s="285"/>
      <c r="BF18" s="285"/>
    </row>
    <row r="19" spans="1:58" ht="34.049999999999997" customHeight="1" x14ac:dyDescent="0.3">
      <c r="A19" s="278">
        <v>14</v>
      </c>
      <c r="B19" s="277"/>
      <c r="C19" s="275"/>
      <c r="D19" s="277"/>
      <c r="E19" s="275"/>
      <c r="F19" s="275"/>
      <c r="G19" s="275"/>
      <c r="H19" s="314" t="s">
        <v>3647</v>
      </c>
      <c r="I19" s="275"/>
      <c r="J19" s="275"/>
      <c r="K19" s="275"/>
      <c r="L19" s="275"/>
      <c r="M19" s="276"/>
      <c r="N19" s="106">
        <f t="shared" si="0"/>
        <v>0</v>
      </c>
      <c r="O19" s="106"/>
      <c r="P19" s="296">
        <f t="shared" si="1"/>
        <v>0</v>
      </c>
      <c r="Q19" s="296">
        <f t="shared" si="2"/>
        <v>0</v>
      </c>
      <c r="R19" s="296">
        <f t="shared" si="3"/>
        <v>0</v>
      </c>
      <c r="S19" s="296">
        <f t="shared" si="4"/>
        <v>0</v>
      </c>
      <c r="T19" s="106"/>
      <c r="U19" s="106"/>
      <c r="V19" s="297" t="str">
        <f t="shared" si="5"/>
        <v/>
      </c>
      <c r="W19" s="297" t="str">
        <f t="shared" si="6"/>
        <v/>
      </c>
      <c r="X19" s="297" t="str">
        <f t="shared" si="7"/>
        <v/>
      </c>
      <c r="Y19" s="297" t="str">
        <f t="shared" si="8"/>
        <v/>
      </c>
      <c r="Z19" s="297" t="str">
        <f t="shared" si="9"/>
        <v/>
      </c>
      <c r="AA19" s="298" t="str">
        <f t="shared" si="10"/>
        <v>0</v>
      </c>
      <c r="AB19" s="296">
        <f t="shared" si="11"/>
        <v>0</v>
      </c>
      <c r="AC19" s="296">
        <f t="shared" si="12"/>
        <v>0</v>
      </c>
      <c r="AD19" s="296">
        <f t="shared" si="13"/>
        <v>0</v>
      </c>
      <c r="AE19" s="296">
        <f t="shared" si="14"/>
        <v>0</v>
      </c>
      <c r="AF19" s="105"/>
      <c r="AG19" s="105"/>
      <c r="AH19" s="105"/>
      <c r="AI19" s="105"/>
      <c r="AJ19" s="105"/>
      <c r="AK19" s="105"/>
      <c r="AL19" s="105"/>
      <c r="AM19" s="105"/>
      <c r="AN19" s="105"/>
      <c r="AO19" s="81"/>
      <c r="AP19" s="81"/>
      <c r="AQ19" s="3"/>
      <c r="AR19" s="285"/>
      <c r="AS19" s="285"/>
      <c r="AT19" s="285"/>
      <c r="AU19" s="285"/>
      <c r="AV19" s="285"/>
      <c r="AW19" s="285"/>
      <c r="AX19" s="285"/>
      <c r="AY19" s="285"/>
      <c r="AZ19" s="285"/>
      <c r="BA19" s="285"/>
      <c r="BB19" s="285"/>
      <c r="BC19" s="285"/>
      <c r="BD19" s="285"/>
      <c r="BE19" s="285"/>
      <c r="BF19" s="285"/>
    </row>
    <row r="20" spans="1:58" ht="34.049999999999997" customHeight="1" x14ac:dyDescent="0.3">
      <c r="A20" s="278">
        <v>15</v>
      </c>
      <c r="B20" s="277"/>
      <c r="C20" s="275"/>
      <c r="D20" s="277"/>
      <c r="E20" s="275"/>
      <c r="F20" s="275"/>
      <c r="G20" s="275"/>
      <c r="H20" s="314" t="s">
        <v>3647</v>
      </c>
      <c r="I20" s="275"/>
      <c r="J20" s="275"/>
      <c r="K20" s="275"/>
      <c r="L20" s="275"/>
      <c r="M20" s="276"/>
      <c r="N20" s="106">
        <f t="shared" si="0"/>
        <v>0</v>
      </c>
      <c r="O20" s="106"/>
      <c r="P20" s="296">
        <f t="shared" si="1"/>
        <v>0</v>
      </c>
      <c r="Q20" s="296">
        <f t="shared" si="2"/>
        <v>0</v>
      </c>
      <c r="R20" s="296">
        <f t="shared" si="3"/>
        <v>0</v>
      </c>
      <c r="S20" s="296">
        <f t="shared" si="4"/>
        <v>0</v>
      </c>
      <c r="T20" s="106"/>
      <c r="U20" s="106"/>
      <c r="V20" s="297" t="str">
        <f t="shared" si="5"/>
        <v/>
      </c>
      <c r="W20" s="297" t="str">
        <f t="shared" si="6"/>
        <v/>
      </c>
      <c r="X20" s="297" t="str">
        <f t="shared" si="7"/>
        <v/>
      </c>
      <c r="Y20" s="297" t="str">
        <f t="shared" si="8"/>
        <v/>
      </c>
      <c r="Z20" s="297" t="str">
        <f t="shared" si="9"/>
        <v/>
      </c>
      <c r="AA20" s="298" t="str">
        <f t="shared" si="10"/>
        <v>0</v>
      </c>
      <c r="AB20" s="296">
        <f t="shared" si="11"/>
        <v>0</v>
      </c>
      <c r="AC20" s="296">
        <f t="shared" si="12"/>
        <v>0</v>
      </c>
      <c r="AD20" s="296">
        <f t="shared" si="13"/>
        <v>0</v>
      </c>
      <c r="AE20" s="296">
        <f t="shared" si="14"/>
        <v>0</v>
      </c>
      <c r="AF20" s="105"/>
      <c r="AG20" s="105"/>
      <c r="AH20" s="105"/>
      <c r="AI20" s="105"/>
      <c r="AJ20" s="105"/>
      <c r="AK20" s="105"/>
      <c r="AL20" s="105"/>
      <c r="AM20" s="105"/>
      <c r="AN20" s="105"/>
      <c r="AO20" s="81"/>
      <c r="AP20" s="81"/>
      <c r="AQ20" s="3"/>
      <c r="AR20" s="285"/>
      <c r="AS20" s="285"/>
      <c r="AT20" s="285"/>
      <c r="AU20" s="285"/>
      <c r="AV20" s="285"/>
      <c r="AW20" s="285"/>
      <c r="AX20" s="285"/>
      <c r="AY20" s="285"/>
      <c r="AZ20" s="285"/>
      <c r="BA20" s="285"/>
      <c r="BB20" s="285"/>
      <c r="BC20" s="285"/>
      <c r="BD20" s="285"/>
      <c r="BE20" s="285"/>
      <c r="BF20" s="285"/>
    </row>
    <row r="21" spans="1:58" ht="34.049999999999997" customHeight="1" x14ac:dyDescent="0.3">
      <c r="A21" s="278">
        <v>16</v>
      </c>
      <c r="B21" s="277"/>
      <c r="C21" s="275"/>
      <c r="D21" s="277"/>
      <c r="E21" s="275"/>
      <c r="F21" s="275"/>
      <c r="G21" s="275"/>
      <c r="H21" s="314" t="s">
        <v>3647</v>
      </c>
      <c r="I21" s="275"/>
      <c r="J21" s="275"/>
      <c r="K21" s="275"/>
      <c r="L21" s="275"/>
      <c r="M21" s="276"/>
      <c r="N21" s="106">
        <f t="shared" si="0"/>
        <v>0</v>
      </c>
      <c r="O21" s="106"/>
      <c r="P21" s="296">
        <f t="shared" si="1"/>
        <v>0</v>
      </c>
      <c r="Q21" s="296">
        <f t="shared" si="2"/>
        <v>0</v>
      </c>
      <c r="R21" s="296">
        <f t="shared" si="3"/>
        <v>0</v>
      </c>
      <c r="S21" s="296">
        <f t="shared" si="4"/>
        <v>0</v>
      </c>
      <c r="T21" s="106"/>
      <c r="U21" s="106"/>
      <c r="V21" s="297" t="str">
        <f t="shared" si="5"/>
        <v/>
      </c>
      <c r="W21" s="297" t="str">
        <f t="shared" si="6"/>
        <v/>
      </c>
      <c r="X21" s="297" t="str">
        <f t="shared" si="7"/>
        <v/>
      </c>
      <c r="Y21" s="297" t="str">
        <f t="shared" si="8"/>
        <v/>
      </c>
      <c r="Z21" s="297" t="str">
        <f t="shared" si="9"/>
        <v/>
      </c>
      <c r="AA21" s="298" t="str">
        <f t="shared" si="10"/>
        <v>0</v>
      </c>
      <c r="AB21" s="296">
        <f t="shared" si="11"/>
        <v>0</v>
      </c>
      <c r="AC21" s="296">
        <f t="shared" si="12"/>
        <v>0</v>
      </c>
      <c r="AD21" s="296">
        <f t="shared" si="13"/>
        <v>0</v>
      </c>
      <c r="AE21" s="296">
        <f t="shared" si="14"/>
        <v>0</v>
      </c>
      <c r="AF21" s="105"/>
      <c r="AG21" s="105"/>
      <c r="AH21" s="105"/>
      <c r="AI21" s="105"/>
      <c r="AJ21" s="105"/>
      <c r="AK21" s="105"/>
      <c r="AL21" s="105"/>
      <c r="AM21" s="105"/>
      <c r="AN21" s="105"/>
      <c r="AO21" s="81"/>
      <c r="AP21" s="81"/>
      <c r="AQ21" s="3"/>
      <c r="AR21" s="285"/>
      <c r="AS21" s="285"/>
      <c r="AT21" s="285"/>
      <c r="AU21" s="285"/>
      <c r="AV21" s="285"/>
      <c r="AW21" s="285"/>
      <c r="AX21" s="285"/>
      <c r="AY21" s="285"/>
      <c r="AZ21" s="285"/>
      <c r="BA21" s="285"/>
      <c r="BB21" s="285"/>
      <c r="BC21" s="285"/>
      <c r="BD21" s="285"/>
      <c r="BE21" s="285"/>
      <c r="BF21" s="285"/>
    </row>
    <row r="22" spans="1:58" ht="34.049999999999997" customHeight="1" x14ac:dyDescent="0.3">
      <c r="A22" s="278">
        <v>17</v>
      </c>
      <c r="B22" s="277"/>
      <c r="C22" s="275"/>
      <c r="D22" s="277"/>
      <c r="E22" s="275"/>
      <c r="F22" s="275"/>
      <c r="G22" s="275"/>
      <c r="H22" s="314" t="s">
        <v>3647</v>
      </c>
      <c r="I22" s="275"/>
      <c r="J22" s="275"/>
      <c r="K22" s="275"/>
      <c r="L22" s="275"/>
      <c r="M22" s="276"/>
      <c r="N22" s="106">
        <f t="shared" si="0"/>
        <v>0</v>
      </c>
      <c r="O22" s="106"/>
      <c r="P22" s="296">
        <f t="shared" si="1"/>
        <v>0</v>
      </c>
      <c r="Q22" s="296">
        <f t="shared" si="2"/>
        <v>0</v>
      </c>
      <c r="R22" s="296">
        <f t="shared" si="3"/>
        <v>0</v>
      </c>
      <c r="S22" s="296">
        <f t="shared" si="4"/>
        <v>0</v>
      </c>
      <c r="T22" s="106"/>
      <c r="U22" s="106"/>
      <c r="V22" s="297" t="str">
        <f t="shared" si="5"/>
        <v/>
      </c>
      <c r="W22" s="297" t="str">
        <f t="shared" si="6"/>
        <v/>
      </c>
      <c r="X22" s="297" t="str">
        <f t="shared" si="7"/>
        <v/>
      </c>
      <c r="Y22" s="297" t="str">
        <f t="shared" si="8"/>
        <v/>
      </c>
      <c r="Z22" s="297" t="str">
        <f t="shared" si="9"/>
        <v/>
      </c>
      <c r="AA22" s="298" t="str">
        <f t="shared" si="10"/>
        <v>0</v>
      </c>
      <c r="AB22" s="296">
        <f t="shared" si="11"/>
        <v>0</v>
      </c>
      <c r="AC22" s="296">
        <f t="shared" si="12"/>
        <v>0</v>
      </c>
      <c r="AD22" s="296">
        <f t="shared" si="13"/>
        <v>0</v>
      </c>
      <c r="AE22" s="296">
        <f t="shared" si="14"/>
        <v>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81"/>
      <c r="AP22" s="81"/>
      <c r="AQ22" s="3"/>
      <c r="AR22" s="285"/>
      <c r="AS22" s="285"/>
      <c r="AT22" s="285"/>
      <c r="AU22" s="285"/>
      <c r="AV22" s="285"/>
      <c r="AW22" s="285"/>
      <c r="AX22" s="285"/>
      <c r="AY22" s="285"/>
      <c r="AZ22" s="285"/>
      <c r="BA22" s="285"/>
      <c r="BB22" s="285"/>
      <c r="BC22" s="285"/>
      <c r="BD22" s="285"/>
      <c r="BE22" s="285"/>
      <c r="BF22" s="285"/>
    </row>
    <row r="23" spans="1:58" ht="34.049999999999997" customHeight="1" x14ac:dyDescent="0.3">
      <c r="A23" s="278">
        <v>18</v>
      </c>
      <c r="B23" s="277"/>
      <c r="C23" s="275"/>
      <c r="D23" s="277"/>
      <c r="E23" s="275"/>
      <c r="F23" s="275"/>
      <c r="G23" s="275"/>
      <c r="H23" s="314" t="s">
        <v>3647</v>
      </c>
      <c r="I23" s="275"/>
      <c r="J23" s="275"/>
      <c r="K23" s="275"/>
      <c r="L23" s="275"/>
      <c r="M23" s="276"/>
      <c r="N23" s="106">
        <f t="shared" si="0"/>
        <v>0</v>
      </c>
      <c r="O23" s="106"/>
      <c r="P23" s="296">
        <f t="shared" si="1"/>
        <v>0</v>
      </c>
      <c r="Q23" s="296">
        <f t="shared" si="2"/>
        <v>0</v>
      </c>
      <c r="R23" s="296">
        <f t="shared" si="3"/>
        <v>0</v>
      </c>
      <c r="S23" s="296">
        <f t="shared" si="4"/>
        <v>0</v>
      </c>
      <c r="T23" s="106"/>
      <c r="U23" s="106"/>
      <c r="V23" s="297" t="str">
        <f t="shared" si="5"/>
        <v/>
      </c>
      <c r="W23" s="297" t="str">
        <f t="shared" si="6"/>
        <v/>
      </c>
      <c r="X23" s="297" t="str">
        <f t="shared" si="7"/>
        <v/>
      </c>
      <c r="Y23" s="297" t="str">
        <f t="shared" si="8"/>
        <v/>
      </c>
      <c r="Z23" s="297" t="str">
        <f t="shared" si="9"/>
        <v/>
      </c>
      <c r="AA23" s="298" t="str">
        <f t="shared" si="10"/>
        <v>0</v>
      </c>
      <c r="AB23" s="296">
        <f t="shared" si="11"/>
        <v>0</v>
      </c>
      <c r="AC23" s="296">
        <f t="shared" si="12"/>
        <v>0</v>
      </c>
      <c r="AD23" s="296">
        <f t="shared" si="13"/>
        <v>0</v>
      </c>
      <c r="AE23" s="296">
        <f t="shared" si="14"/>
        <v>0</v>
      </c>
      <c r="AF23" s="105"/>
      <c r="AG23" s="105"/>
      <c r="AH23" s="105"/>
      <c r="AI23" s="105"/>
      <c r="AJ23" s="105"/>
      <c r="AK23" s="105"/>
      <c r="AL23" s="105"/>
      <c r="AM23" s="105"/>
      <c r="AN23" s="105"/>
      <c r="AO23" s="81"/>
      <c r="AP23" s="81"/>
      <c r="AQ23" s="3"/>
      <c r="AR23" s="285"/>
      <c r="AS23" s="285"/>
      <c r="AT23" s="285"/>
      <c r="AU23" s="285"/>
      <c r="AV23" s="285"/>
      <c r="AW23" s="285"/>
      <c r="AX23" s="285"/>
      <c r="AY23" s="285"/>
      <c r="AZ23" s="285"/>
      <c r="BA23" s="285"/>
      <c r="BB23" s="285"/>
      <c r="BC23" s="285"/>
      <c r="BD23" s="285"/>
      <c r="BE23" s="285"/>
      <c r="BF23" s="285"/>
    </row>
    <row r="24" spans="1:58" ht="34.049999999999997" customHeight="1" x14ac:dyDescent="0.3">
      <c r="A24" s="278">
        <v>19</v>
      </c>
      <c r="B24" s="277"/>
      <c r="C24" s="275"/>
      <c r="D24" s="277"/>
      <c r="E24" s="275"/>
      <c r="F24" s="275"/>
      <c r="G24" s="275"/>
      <c r="H24" s="314" t="s">
        <v>3647</v>
      </c>
      <c r="I24" s="275"/>
      <c r="J24" s="275"/>
      <c r="K24" s="275"/>
      <c r="L24" s="275"/>
      <c r="M24" s="276"/>
      <c r="N24" s="106">
        <f t="shared" si="0"/>
        <v>0</v>
      </c>
      <c r="O24" s="106"/>
      <c r="P24" s="296">
        <f t="shared" si="1"/>
        <v>0</v>
      </c>
      <c r="Q24" s="296">
        <f t="shared" si="2"/>
        <v>0</v>
      </c>
      <c r="R24" s="296">
        <f t="shared" si="3"/>
        <v>0</v>
      </c>
      <c r="S24" s="296">
        <f t="shared" si="4"/>
        <v>0</v>
      </c>
      <c r="T24" s="106"/>
      <c r="U24" s="106"/>
      <c r="V24" s="297" t="str">
        <f t="shared" si="5"/>
        <v/>
      </c>
      <c r="W24" s="297" t="str">
        <f t="shared" si="6"/>
        <v/>
      </c>
      <c r="X24" s="297" t="str">
        <f t="shared" si="7"/>
        <v/>
      </c>
      <c r="Y24" s="297" t="str">
        <f t="shared" si="8"/>
        <v/>
      </c>
      <c r="Z24" s="297" t="str">
        <f t="shared" si="9"/>
        <v/>
      </c>
      <c r="AA24" s="298" t="str">
        <f t="shared" si="10"/>
        <v>0</v>
      </c>
      <c r="AB24" s="296">
        <f t="shared" si="11"/>
        <v>0</v>
      </c>
      <c r="AC24" s="296">
        <f t="shared" si="12"/>
        <v>0</v>
      </c>
      <c r="AD24" s="296">
        <f t="shared" si="13"/>
        <v>0</v>
      </c>
      <c r="AE24" s="296">
        <f t="shared" si="14"/>
        <v>0</v>
      </c>
      <c r="AF24" s="105"/>
      <c r="AG24" s="105"/>
      <c r="AH24" s="105"/>
      <c r="AI24" s="105"/>
      <c r="AJ24" s="105"/>
      <c r="AK24" s="105"/>
      <c r="AL24" s="105"/>
      <c r="AM24" s="105"/>
      <c r="AN24" s="105"/>
      <c r="AO24" s="81"/>
      <c r="AP24" s="81"/>
      <c r="AQ24" s="3"/>
      <c r="AR24" s="285"/>
      <c r="AS24" s="285"/>
      <c r="AT24" s="285"/>
      <c r="AU24" s="285"/>
      <c r="AV24" s="285"/>
      <c r="AW24" s="285"/>
      <c r="AX24" s="285"/>
      <c r="AY24" s="285"/>
      <c r="AZ24" s="285"/>
      <c r="BA24" s="285"/>
      <c r="BB24" s="285"/>
      <c r="BC24" s="285"/>
      <c r="BD24" s="285"/>
      <c r="BE24" s="285"/>
      <c r="BF24" s="285"/>
    </row>
    <row r="25" spans="1:58" ht="34.049999999999997" customHeight="1" x14ac:dyDescent="0.3">
      <c r="A25" s="278">
        <v>20</v>
      </c>
      <c r="B25" s="277"/>
      <c r="C25" s="275"/>
      <c r="D25" s="277"/>
      <c r="E25" s="275"/>
      <c r="F25" s="275"/>
      <c r="G25" s="275"/>
      <c r="H25" s="314" t="s">
        <v>3647</v>
      </c>
      <c r="I25" s="275"/>
      <c r="J25" s="275"/>
      <c r="K25" s="275"/>
      <c r="L25" s="275"/>
      <c r="M25" s="276"/>
      <c r="N25" s="106">
        <f t="shared" si="0"/>
        <v>0</v>
      </c>
      <c r="O25" s="106"/>
      <c r="P25" s="296">
        <f t="shared" si="1"/>
        <v>0</v>
      </c>
      <c r="Q25" s="296">
        <f t="shared" si="2"/>
        <v>0</v>
      </c>
      <c r="R25" s="296">
        <f t="shared" si="3"/>
        <v>0</v>
      </c>
      <c r="S25" s="296">
        <f t="shared" si="4"/>
        <v>0</v>
      </c>
      <c r="T25" s="106"/>
      <c r="U25" s="106"/>
      <c r="V25" s="297" t="str">
        <f t="shared" si="5"/>
        <v/>
      </c>
      <c r="W25" s="297" t="str">
        <f t="shared" si="6"/>
        <v/>
      </c>
      <c r="X25" s="297" t="str">
        <f t="shared" si="7"/>
        <v/>
      </c>
      <c r="Y25" s="297" t="str">
        <f t="shared" si="8"/>
        <v/>
      </c>
      <c r="Z25" s="297" t="str">
        <f t="shared" si="9"/>
        <v/>
      </c>
      <c r="AA25" s="298" t="str">
        <f t="shared" si="10"/>
        <v>0</v>
      </c>
      <c r="AB25" s="296">
        <f t="shared" si="11"/>
        <v>0</v>
      </c>
      <c r="AC25" s="296">
        <f t="shared" si="12"/>
        <v>0</v>
      </c>
      <c r="AD25" s="296">
        <f t="shared" si="13"/>
        <v>0</v>
      </c>
      <c r="AE25" s="296">
        <f t="shared" si="14"/>
        <v>0</v>
      </c>
      <c r="AF25" s="105"/>
      <c r="AG25" s="105"/>
      <c r="AH25" s="105"/>
      <c r="AI25" s="105"/>
      <c r="AJ25" s="105"/>
      <c r="AK25" s="105"/>
      <c r="AL25" s="105"/>
      <c r="AM25" s="105"/>
      <c r="AN25" s="105"/>
      <c r="AO25" s="81"/>
      <c r="AP25" s="81"/>
      <c r="AQ25" s="3"/>
      <c r="AR25" s="285"/>
      <c r="AS25" s="285"/>
      <c r="AT25" s="285"/>
      <c r="AU25" s="285"/>
      <c r="AV25" s="285"/>
      <c r="AW25" s="285"/>
      <c r="AX25" s="285"/>
      <c r="AY25" s="285"/>
      <c r="AZ25" s="285"/>
      <c r="BA25" s="285"/>
      <c r="BB25" s="285"/>
      <c r="BC25" s="285"/>
      <c r="BD25" s="285"/>
      <c r="BE25" s="285"/>
      <c r="BF25" s="285"/>
    </row>
    <row r="26" spans="1:58" ht="34.049999999999997" customHeight="1" x14ac:dyDescent="0.3">
      <c r="A26" s="278">
        <v>21</v>
      </c>
      <c r="B26" s="277"/>
      <c r="C26" s="275"/>
      <c r="D26" s="277"/>
      <c r="E26" s="275"/>
      <c r="F26" s="275"/>
      <c r="G26" s="275"/>
      <c r="H26" s="314" t="s">
        <v>3647</v>
      </c>
      <c r="I26" s="275"/>
      <c r="J26" s="275"/>
      <c r="K26" s="275"/>
      <c r="L26" s="275"/>
      <c r="M26" s="276"/>
      <c r="N26" s="106">
        <f t="shared" si="0"/>
        <v>0</v>
      </c>
      <c r="O26" s="106"/>
      <c r="P26" s="296">
        <f t="shared" si="1"/>
        <v>0</v>
      </c>
      <c r="Q26" s="296">
        <f t="shared" si="2"/>
        <v>0</v>
      </c>
      <c r="R26" s="296">
        <f t="shared" si="3"/>
        <v>0</v>
      </c>
      <c r="S26" s="296">
        <f t="shared" si="4"/>
        <v>0</v>
      </c>
      <c r="T26" s="106"/>
      <c r="U26" s="106"/>
      <c r="V26" s="297" t="str">
        <f t="shared" si="5"/>
        <v/>
      </c>
      <c r="W26" s="297" t="str">
        <f t="shared" si="6"/>
        <v/>
      </c>
      <c r="X26" s="297" t="str">
        <f t="shared" si="7"/>
        <v/>
      </c>
      <c r="Y26" s="297" t="str">
        <f t="shared" si="8"/>
        <v/>
      </c>
      <c r="Z26" s="297" t="str">
        <f t="shared" si="9"/>
        <v/>
      </c>
      <c r="AA26" s="298" t="str">
        <f t="shared" si="10"/>
        <v>0</v>
      </c>
      <c r="AB26" s="296">
        <f t="shared" si="11"/>
        <v>0</v>
      </c>
      <c r="AC26" s="296">
        <f t="shared" si="12"/>
        <v>0</v>
      </c>
      <c r="AD26" s="296">
        <f t="shared" si="13"/>
        <v>0</v>
      </c>
      <c r="AE26" s="296">
        <f t="shared" si="14"/>
        <v>0</v>
      </c>
      <c r="AF26" s="105"/>
      <c r="AG26" s="105"/>
      <c r="AH26" s="105"/>
      <c r="AI26" s="105"/>
      <c r="AJ26" s="105"/>
      <c r="AK26" s="105"/>
      <c r="AL26" s="105"/>
      <c r="AM26" s="105"/>
      <c r="AN26" s="105"/>
      <c r="AO26" s="81"/>
      <c r="AP26" s="81"/>
      <c r="AQ26" s="3"/>
      <c r="AR26" s="285"/>
      <c r="AS26" s="285"/>
      <c r="AT26" s="285"/>
      <c r="AU26" s="285"/>
      <c r="AV26" s="285"/>
      <c r="AW26" s="285"/>
      <c r="AX26" s="285"/>
      <c r="AY26" s="285"/>
      <c r="AZ26" s="285"/>
      <c r="BA26" s="285"/>
      <c r="BB26" s="285"/>
      <c r="BC26" s="285"/>
      <c r="BD26" s="285"/>
      <c r="BE26" s="285"/>
      <c r="BF26" s="285"/>
    </row>
    <row r="27" spans="1:58" ht="34.049999999999997" customHeight="1" x14ac:dyDescent="0.3">
      <c r="A27" s="278">
        <v>22</v>
      </c>
      <c r="B27" s="277"/>
      <c r="C27" s="275"/>
      <c r="D27" s="277"/>
      <c r="E27" s="275"/>
      <c r="F27" s="275"/>
      <c r="G27" s="275"/>
      <c r="H27" s="314" t="s">
        <v>3647</v>
      </c>
      <c r="I27" s="275"/>
      <c r="J27" s="275"/>
      <c r="K27" s="275"/>
      <c r="L27" s="275"/>
      <c r="M27" s="276"/>
      <c r="N27" s="106">
        <f t="shared" si="0"/>
        <v>0</v>
      </c>
      <c r="O27" s="106"/>
      <c r="P27" s="296">
        <f t="shared" si="1"/>
        <v>0</v>
      </c>
      <c r="Q27" s="296">
        <f t="shared" si="2"/>
        <v>0</v>
      </c>
      <c r="R27" s="296">
        <f t="shared" si="3"/>
        <v>0</v>
      </c>
      <c r="S27" s="296">
        <f t="shared" si="4"/>
        <v>0</v>
      </c>
      <c r="T27" s="106"/>
      <c r="U27" s="106"/>
      <c r="V27" s="297" t="str">
        <f t="shared" si="5"/>
        <v/>
      </c>
      <c r="W27" s="297" t="str">
        <f t="shared" si="6"/>
        <v/>
      </c>
      <c r="X27" s="297" t="str">
        <f t="shared" si="7"/>
        <v/>
      </c>
      <c r="Y27" s="297" t="str">
        <f t="shared" si="8"/>
        <v/>
      </c>
      <c r="Z27" s="297" t="str">
        <f t="shared" si="9"/>
        <v/>
      </c>
      <c r="AA27" s="298" t="str">
        <f t="shared" si="10"/>
        <v>0</v>
      </c>
      <c r="AB27" s="296">
        <f t="shared" si="11"/>
        <v>0</v>
      </c>
      <c r="AC27" s="296">
        <f t="shared" si="12"/>
        <v>0</v>
      </c>
      <c r="AD27" s="296">
        <f t="shared" si="13"/>
        <v>0</v>
      </c>
      <c r="AE27" s="296">
        <f t="shared" si="14"/>
        <v>0</v>
      </c>
      <c r="AF27" s="105"/>
      <c r="AG27" s="105"/>
      <c r="AH27" s="105"/>
      <c r="AI27" s="105"/>
      <c r="AJ27" s="105"/>
      <c r="AK27" s="105"/>
      <c r="AL27" s="105"/>
      <c r="AM27" s="105"/>
      <c r="AN27" s="105"/>
      <c r="AO27" s="81"/>
      <c r="AP27" s="81"/>
      <c r="AQ27" s="3"/>
      <c r="AR27" s="285"/>
      <c r="AS27" s="285"/>
      <c r="AT27" s="285"/>
      <c r="AU27" s="285"/>
      <c r="AV27" s="285"/>
      <c r="AW27" s="285"/>
      <c r="AX27" s="285"/>
      <c r="AY27" s="285"/>
      <c r="AZ27" s="285"/>
      <c r="BA27" s="285"/>
      <c r="BB27" s="285"/>
      <c r="BC27" s="285"/>
      <c r="BD27" s="285"/>
      <c r="BE27" s="285"/>
      <c r="BF27" s="285"/>
    </row>
    <row r="28" spans="1:58" ht="34.049999999999997" customHeight="1" x14ac:dyDescent="0.3">
      <c r="A28" s="278">
        <v>23</v>
      </c>
      <c r="B28" s="277"/>
      <c r="C28" s="275"/>
      <c r="D28" s="277"/>
      <c r="E28" s="275"/>
      <c r="F28" s="275"/>
      <c r="G28" s="275"/>
      <c r="H28" s="314" t="s">
        <v>3647</v>
      </c>
      <c r="I28" s="275"/>
      <c r="J28" s="275"/>
      <c r="K28" s="275"/>
      <c r="L28" s="275"/>
      <c r="M28" s="276"/>
      <c r="N28" s="106">
        <f t="shared" si="0"/>
        <v>0</v>
      </c>
      <c r="O28" s="106"/>
      <c r="P28" s="296">
        <f t="shared" si="1"/>
        <v>0</v>
      </c>
      <c r="Q28" s="296">
        <f t="shared" si="2"/>
        <v>0</v>
      </c>
      <c r="R28" s="296">
        <f t="shared" si="3"/>
        <v>0</v>
      </c>
      <c r="S28" s="296">
        <f t="shared" si="4"/>
        <v>0</v>
      </c>
      <c r="T28" s="106"/>
      <c r="U28" s="106"/>
      <c r="V28" s="297" t="str">
        <f t="shared" si="5"/>
        <v/>
      </c>
      <c r="W28" s="297" t="str">
        <f t="shared" si="6"/>
        <v/>
      </c>
      <c r="X28" s="297" t="str">
        <f t="shared" si="7"/>
        <v/>
      </c>
      <c r="Y28" s="297" t="str">
        <f t="shared" si="8"/>
        <v/>
      </c>
      <c r="Z28" s="297" t="str">
        <f t="shared" si="9"/>
        <v/>
      </c>
      <c r="AA28" s="298" t="str">
        <f t="shared" si="10"/>
        <v>0</v>
      </c>
      <c r="AB28" s="296">
        <f t="shared" si="11"/>
        <v>0</v>
      </c>
      <c r="AC28" s="296">
        <f t="shared" si="12"/>
        <v>0</v>
      </c>
      <c r="AD28" s="296">
        <f t="shared" si="13"/>
        <v>0</v>
      </c>
      <c r="AE28" s="296">
        <f t="shared" si="14"/>
        <v>0</v>
      </c>
      <c r="AF28" s="105"/>
      <c r="AG28" s="105"/>
      <c r="AH28" s="105"/>
      <c r="AI28" s="105"/>
      <c r="AJ28" s="105"/>
      <c r="AK28" s="105"/>
      <c r="AL28" s="105"/>
      <c r="AM28" s="105"/>
      <c r="AN28" s="105"/>
      <c r="AO28" s="81"/>
      <c r="AP28" s="81"/>
      <c r="AQ28" s="3"/>
      <c r="AR28" s="285"/>
      <c r="AS28" s="285"/>
      <c r="AT28" s="285"/>
      <c r="AU28" s="285"/>
      <c r="AV28" s="285"/>
      <c r="AW28" s="285"/>
      <c r="AX28" s="285"/>
      <c r="AY28" s="285"/>
      <c r="AZ28" s="285"/>
      <c r="BA28" s="285"/>
      <c r="BB28" s="285"/>
      <c r="BC28" s="285"/>
      <c r="BD28" s="285"/>
      <c r="BE28" s="285"/>
      <c r="BF28" s="285"/>
    </row>
    <row r="29" spans="1:58" ht="34.049999999999997" customHeight="1" x14ac:dyDescent="0.3">
      <c r="A29" s="278">
        <v>24</v>
      </c>
      <c r="B29" s="277"/>
      <c r="C29" s="275"/>
      <c r="D29" s="277"/>
      <c r="E29" s="275"/>
      <c r="F29" s="275"/>
      <c r="G29" s="275"/>
      <c r="H29" s="314" t="s">
        <v>3647</v>
      </c>
      <c r="I29" s="275"/>
      <c r="J29" s="275"/>
      <c r="K29" s="275"/>
      <c r="L29" s="275"/>
      <c r="M29" s="276"/>
      <c r="N29" s="106">
        <f t="shared" si="0"/>
        <v>0</v>
      </c>
      <c r="O29" s="106"/>
      <c r="P29" s="296">
        <f t="shared" si="1"/>
        <v>0</v>
      </c>
      <c r="Q29" s="296">
        <f t="shared" si="2"/>
        <v>0</v>
      </c>
      <c r="R29" s="296">
        <f t="shared" si="3"/>
        <v>0</v>
      </c>
      <c r="S29" s="296">
        <f t="shared" si="4"/>
        <v>0</v>
      </c>
      <c r="T29" s="106"/>
      <c r="U29" s="106"/>
      <c r="V29" s="297" t="str">
        <f t="shared" si="5"/>
        <v/>
      </c>
      <c r="W29" s="297" t="str">
        <f t="shared" si="6"/>
        <v/>
      </c>
      <c r="X29" s="297" t="str">
        <f t="shared" si="7"/>
        <v/>
      </c>
      <c r="Y29" s="297" t="str">
        <f t="shared" si="8"/>
        <v/>
      </c>
      <c r="Z29" s="297" t="str">
        <f t="shared" si="9"/>
        <v/>
      </c>
      <c r="AA29" s="298" t="str">
        <f t="shared" si="10"/>
        <v>0</v>
      </c>
      <c r="AB29" s="296">
        <f t="shared" si="11"/>
        <v>0</v>
      </c>
      <c r="AC29" s="296">
        <f t="shared" si="12"/>
        <v>0</v>
      </c>
      <c r="AD29" s="296">
        <f t="shared" si="13"/>
        <v>0</v>
      </c>
      <c r="AE29" s="296">
        <f t="shared" si="14"/>
        <v>0</v>
      </c>
      <c r="AF29" s="105"/>
      <c r="AG29" s="105"/>
      <c r="AH29" s="105"/>
      <c r="AI29" s="105"/>
      <c r="AJ29" s="105"/>
      <c r="AK29" s="105"/>
      <c r="AL29" s="105"/>
      <c r="AM29" s="105"/>
      <c r="AN29" s="105"/>
      <c r="AO29" s="81"/>
      <c r="AP29" s="81"/>
      <c r="AQ29" s="3"/>
      <c r="AR29" s="285"/>
      <c r="AS29" s="285"/>
      <c r="AT29" s="285"/>
      <c r="AU29" s="285"/>
      <c r="AV29" s="285"/>
      <c r="AW29" s="285"/>
      <c r="AX29" s="285"/>
      <c r="AY29" s="285"/>
      <c r="AZ29" s="285"/>
      <c r="BA29" s="285"/>
      <c r="BB29" s="285"/>
      <c r="BC29" s="285"/>
      <c r="BD29" s="285"/>
      <c r="BE29" s="285"/>
      <c r="BF29" s="285"/>
    </row>
    <row r="30" spans="1:58" ht="34.049999999999997" customHeight="1" x14ac:dyDescent="0.3">
      <c r="A30" s="278">
        <v>25</v>
      </c>
      <c r="B30" s="277"/>
      <c r="C30" s="275"/>
      <c r="D30" s="277"/>
      <c r="E30" s="275"/>
      <c r="F30" s="275"/>
      <c r="G30" s="275"/>
      <c r="H30" s="314" t="s">
        <v>3647</v>
      </c>
      <c r="I30" s="275"/>
      <c r="J30" s="275"/>
      <c r="K30" s="275"/>
      <c r="L30" s="275"/>
      <c r="M30" s="276"/>
      <c r="N30" s="106">
        <f t="shared" si="0"/>
        <v>0</v>
      </c>
      <c r="O30" s="106"/>
      <c r="P30" s="296">
        <f t="shared" si="1"/>
        <v>0</v>
      </c>
      <c r="Q30" s="296">
        <f t="shared" si="2"/>
        <v>0</v>
      </c>
      <c r="R30" s="296">
        <f t="shared" si="3"/>
        <v>0</v>
      </c>
      <c r="S30" s="296">
        <f t="shared" si="4"/>
        <v>0</v>
      </c>
      <c r="T30" s="106"/>
      <c r="U30" s="106"/>
      <c r="V30" s="297" t="str">
        <f t="shared" si="5"/>
        <v/>
      </c>
      <c r="W30" s="297" t="str">
        <f t="shared" si="6"/>
        <v/>
      </c>
      <c r="X30" s="297" t="str">
        <f t="shared" si="7"/>
        <v/>
      </c>
      <c r="Y30" s="297" t="str">
        <f t="shared" si="8"/>
        <v/>
      </c>
      <c r="Z30" s="297" t="str">
        <f t="shared" si="9"/>
        <v/>
      </c>
      <c r="AA30" s="298" t="str">
        <f t="shared" si="10"/>
        <v>0</v>
      </c>
      <c r="AB30" s="296">
        <f t="shared" si="11"/>
        <v>0</v>
      </c>
      <c r="AC30" s="296">
        <f t="shared" si="12"/>
        <v>0</v>
      </c>
      <c r="AD30" s="296">
        <f t="shared" si="13"/>
        <v>0</v>
      </c>
      <c r="AE30" s="296">
        <f t="shared" si="14"/>
        <v>0</v>
      </c>
      <c r="AF30" s="105"/>
      <c r="AG30" s="105"/>
      <c r="AH30" s="105"/>
      <c r="AI30" s="105"/>
      <c r="AJ30" s="105"/>
      <c r="AK30" s="105"/>
      <c r="AL30" s="105"/>
      <c r="AM30" s="105"/>
      <c r="AN30" s="105"/>
      <c r="AO30" s="81"/>
      <c r="AP30" s="81"/>
      <c r="AQ30" s="3"/>
      <c r="AR30" s="285"/>
      <c r="AS30" s="285"/>
      <c r="AT30" s="285"/>
      <c r="AU30" s="285"/>
      <c r="AV30" s="285"/>
      <c r="AW30" s="285"/>
      <c r="AX30" s="285"/>
      <c r="AY30" s="285"/>
      <c r="AZ30" s="285"/>
      <c r="BA30" s="285"/>
      <c r="BB30" s="285"/>
      <c r="BC30" s="285"/>
      <c r="BD30" s="285"/>
      <c r="BE30" s="285"/>
      <c r="BF30" s="285"/>
    </row>
    <row r="31" spans="1:58" ht="34.049999999999997" customHeight="1" x14ac:dyDescent="0.3">
      <c r="A31" s="278">
        <v>26</v>
      </c>
      <c r="B31" s="277"/>
      <c r="C31" s="275"/>
      <c r="D31" s="277"/>
      <c r="E31" s="275"/>
      <c r="F31" s="275"/>
      <c r="G31" s="275"/>
      <c r="H31" s="314" t="s">
        <v>3647</v>
      </c>
      <c r="I31" s="275"/>
      <c r="J31" s="275"/>
      <c r="K31" s="275"/>
      <c r="L31" s="275"/>
      <c r="M31" s="276"/>
      <c r="N31" s="106">
        <f t="shared" si="0"/>
        <v>0</v>
      </c>
      <c r="O31" s="106"/>
      <c r="P31" s="296">
        <f t="shared" si="1"/>
        <v>0</v>
      </c>
      <c r="Q31" s="296">
        <f t="shared" si="2"/>
        <v>0</v>
      </c>
      <c r="R31" s="296">
        <f t="shared" si="3"/>
        <v>0</v>
      </c>
      <c r="S31" s="296">
        <f t="shared" si="4"/>
        <v>0</v>
      </c>
      <c r="T31" s="106"/>
      <c r="U31" s="106"/>
      <c r="V31" s="297" t="str">
        <f t="shared" si="5"/>
        <v/>
      </c>
      <c r="W31" s="297" t="str">
        <f t="shared" si="6"/>
        <v/>
      </c>
      <c r="X31" s="297" t="str">
        <f t="shared" si="7"/>
        <v/>
      </c>
      <c r="Y31" s="297" t="str">
        <f t="shared" si="8"/>
        <v/>
      </c>
      <c r="Z31" s="297" t="str">
        <f t="shared" si="9"/>
        <v/>
      </c>
      <c r="AA31" s="298" t="str">
        <f t="shared" si="10"/>
        <v>0</v>
      </c>
      <c r="AB31" s="296">
        <f t="shared" si="11"/>
        <v>0</v>
      </c>
      <c r="AC31" s="296">
        <f t="shared" si="12"/>
        <v>0</v>
      </c>
      <c r="AD31" s="296">
        <f t="shared" si="13"/>
        <v>0</v>
      </c>
      <c r="AE31" s="296">
        <f t="shared" si="14"/>
        <v>0</v>
      </c>
      <c r="AF31" s="105"/>
      <c r="AG31" s="105"/>
      <c r="AH31" s="105"/>
      <c r="AI31" s="105"/>
      <c r="AJ31" s="105"/>
      <c r="AK31" s="105"/>
      <c r="AL31" s="105"/>
      <c r="AM31" s="105"/>
      <c r="AN31" s="105"/>
      <c r="AO31" s="81"/>
      <c r="AP31" s="81"/>
      <c r="AQ31" s="3"/>
      <c r="AR31" s="285"/>
      <c r="AS31" s="285"/>
      <c r="AT31" s="285"/>
      <c r="AU31" s="285"/>
      <c r="AV31" s="285"/>
      <c r="AW31" s="285"/>
      <c r="AX31" s="285"/>
      <c r="AY31" s="285"/>
      <c r="AZ31" s="285"/>
      <c r="BA31" s="285"/>
      <c r="BB31" s="285"/>
      <c r="BC31" s="285"/>
      <c r="BD31" s="285"/>
      <c r="BE31" s="285"/>
      <c r="BF31" s="285"/>
    </row>
    <row r="32" spans="1:58" ht="34.049999999999997" customHeight="1" x14ac:dyDescent="0.3">
      <c r="A32" s="278">
        <v>27</v>
      </c>
      <c r="B32" s="277"/>
      <c r="C32" s="275"/>
      <c r="D32" s="277"/>
      <c r="E32" s="275"/>
      <c r="F32" s="275"/>
      <c r="G32" s="275"/>
      <c r="H32" s="314" t="s">
        <v>3647</v>
      </c>
      <c r="I32" s="275"/>
      <c r="J32" s="275"/>
      <c r="K32" s="275"/>
      <c r="L32" s="275"/>
      <c r="M32" s="276"/>
      <c r="N32" s="106">
        <f t="shared" si="0"/>
        <v>0</v>
      </c>
      <c r="O32" s="106"/>
      <c r="P32" s="296">
        <f t="shared" si="1"/>
        <v>0</v>
      </c>
      <c r="Q32" s="296">
        <f t="shared" si="2"/>
        <v>0</v>
      </c>
      <c r="R32" s="296">
        <f t="shared" si="3"/>
        <v>0</v>
      </c>
      <c r="S32" s="296">
        <f t="shared" si="4"/>
        <v>0</v>
      </c>
      <c r="T32" s="106"/>
      <c r="U32" s="106"/>
      <c r="V32" s="297" t="str">
        <f t="shared" si="5"/>
        <v/>
      </c>
      <c r="W32" s="297" t="str">
        <f t="shared" si="6"/>
        <v/>
      </c>
      <c r="X32" s="297" t="str">
        <f t="shared" si="7"/>
        <v/>
      </c>
      <c r="Y32" s="297" t="str">
        <f t="shared" si="8"/>
        <v/>
      </c>
      <c r="Z32" s="297" t="str">
        <f t="shared" si="9"/>
        <v/>
      </c>
      <c r="AA32" s="298" t="str">
        <f t="shared" si="10"/>
        <v>0</v>
      </c>
      <c r="AB32" s="296">
        <f t="shared" si="11"/>
        <v>0</v>
      </c>
      <c r="AC32" s="296">
        <f t="shared" si="12"/>
        <v>0</v>
      </c>
      <c r="AD32" s="296">
        <f t="shared" si="13"/>
        <v>0</v>
      </c>
      <c r="AE32" s="296">
        <f t="shared" si="14"/>
        <v>0</v>
      </c>
      <c r="AF32" s="105"/>
      <c r="AG32" s="105"/>
      <c r="AH32" s="105"/>
      <c r="AI32" s="105"/>
      <c r="AJ32" s="105"/>
      <c r="AK32" s="105"/>
      <c r="AL32" s="105"/>
      <c r="AM32" s="105"/>
      <c r="AN32" s="105"/>
      <c r="AO32" s="81"/>
      <c r="AP32" s="81"/>
      <c r="AQ32" s="3"/>
      <c r="AR32" s="285"/>
      <c r="AS32" s="285"/>
      <c r="AT32" s="285"/>
      <c r="AU32" s="285"/>
      <c r="AV32" s="285"/>
      <c r="AW32" s="285"/>
      <c r="AX32" s="285"/>
      <c r="AY32" s="285"/>
      <c r="AZ32" s="285"/>
      <c r="BA32" s="285"/>
      <c r="BB32" s="285"/>
      <c r="BC32" s="285"/>
      <c r="BD32" s="285"/>
      <c r="BE32" s="285"/>
      <c r="BF32" s="285"/>
    </row>
    <row r="33" spans="1:58" ht="34.049999999999997" customHeight="1" x14ac:dyDescent="0.3">
      <c r="A33" s="278">
        <v>28</v>
      </c>
      <c r="B33" s="277"/>
      <c r="C33" s="275"/>
      <c r="D33" s="277"/>
      <c r="E33" s="275"/>
      <c r="F33" s="275"/>
      <c r="G33" s="275"/>
      <c r="H33" s="314" t="s">
        <v>3647</v>
      </c>
      <c r="I33" s="275"/>
      <c r="J33" s="275"/>
      <c r="K33" s="275"/>
      <c r="L33" s="275"/>
      <c r="M33" s="276"/>
      <c r="N33" s="106">
        <f t="shared" si="0"/>
        <v>0</v>
      </c>
      <c r="O33" s="106"/>
      <c r="P33" s="296">
        <f t="shared" si="1"/>
        <v>0</v>
      </c>
      <c r="Q33" s="296">
        <f t="shared" si="2"/>
        <v>0</v>
      </c>
      <c r="R33" s="296">
        <f t="shared" si="3"/>
        <v>0</v>
      </c>
      <c r="S33" s="296">
        <f t="shared" si="4"/>
        <v>0</v>
      </c>
      <c r="T33" s="106"/>
      <c r="U33" s="106"/>
      <c r="V33" s="297" t="str">
        <f t="shared" si="5"/>
        <v/>
      </c>
      <c r="W33" s="297" t="str">
        <f t="shared" si="6"/>
        <v/>
      </c>
      <c r="X33" s="297" t="str">
        <f t="shared" si="7"/>
        <v/>
      </c>
      <c r="Y33" s="297" t="str">
        <f t="shared" si="8"/>
        <v/>
      </c>
      <c r="Z33" s="297" t="str">
        <f t="shared" si="9"/>
        <v/>
      </c>
      <c r="AA33" s="298" t="str">
        <f t="shared" si="10"/>
        <v>0</v>
      </c>
      <c r="AB33" s="296">
        <f t="shared" si="11"/>
        <v>0</v>
      </c>
      <c r="AC33" s="296">
        <f t="shared" si="12"/>
        <v>0</v>
      </c>
      <c r="AD33" s="296">
        <f t="shared" si="13"/>
        <v>0</v>
      </c>
      <c r="AE33" s="296">
        <f t="shared" si="14"/>
        <v>0</v>
      </c>
      <c r="AF33" s="105"/>
      <c r="AG33" s="105"/>
      <c r="AH33" s="105"/>
      <c r="AI33" s="105"/>
      <c r="AJ33" s="105"/>
      <c r="AK33" s="105"/>
      <c r="AL33" s="105"/>
      <c r="AM33" s="105"/>
      <c r="AN33" s="105"/>
      <c r="AO33" s="81"/>
      <c r="AP33" s="81"/>
      <c r="AQ33" s="3"/>
      <c r="AR33" s="285"/>
      <c r="AS33" s="285"/>
      <c r="AT33" s="285"/>
      <c r="AU33" s="285"/>
      <c r="AV33" s="285"/>
      <c r="AW33" s="285"/>
      <c r="AX33" s="285"/>
      <c r="AY33" s="285"/>
      <c r="AZ33" s="285"/>
      <c r="BA33" s="285"/>
      <c r="BB33" s="285"/>
      <c r="BC33" s="285"/>
      <c r="BD33" s="285"/>
      <c r="BE33" s="285"/>
      <c r="BF33" s="285"/>
    </row>
    <row r="34" spans="1:58" ht="34.049999999999997" customHeight="1" x14ac:dyDescent="0.3">
      <c r="A34" s="278">
        <v>29</v>
      </c>
      <c r="B34" s="277"/>
      <c r="C34" s="275"/>
      <c r="D34" s="277"/>
      <c r="E34" s="275"/>
      <c r="F34" s="275"/>
      <c r="G34" s="275"/>
      <c r="H34" s="314" t="s">
        <v>3647</v>
      </c>
      <c r="I34" s="275"/>
      <c r="J34" s="275"/>
      <c r="K34" s="275"/>
      <c r="L34" s="275"/>
      <c r="M34" s="276"/>
      <c r="N34" s="106">
        <f t="shared" si="0"/>
        <v>0</v>
      </c>
      <c r="O34" s="106"/>
      <c r="P34" s="296">
        <f t="shared" si="1"/>
        <v>0</v>
      </c>
      <c r="Q34" s="296">
        <f t="shared" si="2"/>
        <v>0</v>
      </c>
      <c r="R34" s="296">
        <f t="shared" si="3"/>
        <v>0</v>
      </c>
      <c r="S34" s="296">
        <f t="shared" si="4"/>
        <v>0</v>
      </c>
      <c r="T34" s="106"/>
      <c r="U34" s="106"/>
      <c r="V34" s="297" t="str">
        <f t="shared" si="5"/>
        <v/>
      </c>
      <c r="W34" s="297" t="str">
        <f t="shared" si="6"/>
        <v/>
      </c>
      <c r="X34" s="297" t="str">
        <f t="shared" si="7"/>
        <v/>
      </c>
      <c r="Y34" s="297" t="str">
        <f t="shared" si="8"/>
        <v/>
      </c>
      <c r="Z34" s="297" t="str">
        <f t="shared" si="9"/>
        <v/>
      </c>
      <c r="AA34" s="298" t="str">
        <f t="shared" si="10"/>
        <v>0</v>
      </c>
      <c r="AB34" s="296">
        <f t="shared" si="11"/>
        <v>0</v>
      </c>
      <c r="AC34" s="296">
        <f t="shared" si="12"/>
        <v>0</v>
      </c>
      <c r="AD34" s="296">
        <f t="shared" si="13"/>
        <v>0</v>
      </c>
      <c r="AE34" s="296">
        <f t="shared" si="14"/>
        <v>0</v>
      </c>
      <c r="AF34" s="105"/>
      <c r="AG34" s="105"/>
      <c r="AH34" s="105"/>
      <c r="AI34" s="105"/>
      <c r="AJ34" s="105"/>
      <c r="AK34" s="105"/>
      <c r="AL34" s="105"/>
      <c r="AM34" s="105"/>
      <c r="AN34" s="105"/>
      <c r="AO34" s="81"/>
      <c r="AP34" s="81"/>
      <c r="AQ34" s="3"/>
      <c r="AR34" s="285"/>
      <c r="AS34" s="285"/>
      <c r="AT34" s="285"/>
      <c r="AU34" s="285"/>
      <c r="AV34" s="285"/>
      <c r="AW34" s="285"/>
      <c r="AX34" s="285"/>
      <c r="AY34" s="285"/>
      <c r="AZ34" s="285"/>
      <c r="BA34" s="285"/>
      <c r="BB34" s="285"/>
      <c r="BC34" s="285"/>
      <c r="BD34" s="285"/>
      <c r="BE34" s="285"/>
      <c r="BF34" s="285"/>
    </row>
    <row r="35" spans="1:58" ht="34.049999999999997" customHeight="1" x14ac:dyDescent="0.3">
      <c r="A35" s="278">
        <v>30</v>
      </c>
      <c r="B35" s="277"/>
      <c r="C35" s="275"/>
      <c r="D35" s="277"/>
      <c r="E35" s="275"/>
      <c r="F35" s="275"/>
      <c r="G35" s="275"/>
      <c r="H35" s="314" t="s">
        <v>3647</v>
      </c>
      <c r="I35" s="275"/>
      <c r="J35" s="275"/>
      <c r="K35" s="275"/>
      <c r="L35" s="275"/>
      <c r="M35" s="276"/>
      <c r="N35" s="106">
        <f t="shared" si="0"/>
        <v>0</v>
      </c>
      <c r="O35" s="106"/>
      <c r="P35" s="296">
        <f t="shared" si="1"/>
        <v>0</v>
      </c>
      <c r="Q35" s="296">
        <f t="shared" si="2"/>
        <v>0</v>
      </c>
      <c r="R35" s="296">
        <f t="shared" si="3"/>
        <v>0</v>
      </c>
      <c r="S35" s="296">
        <f t="shared" si="4"/>
        <v>0</v>
      </c>
      <c r="T35" s="106"/>
      <c r="U35" s="106"/>
      <c r="V35" s="297" t="str">
        <f t="shared" si="5"/>
        <v/>
      </c>
      <c r="W35" s="297" t="str">
        <f t="shared" si="6"/>
        <v/>
      </c>
      <c r="X35" s="297" t="str">
        <f t="shared" si="7"/>
        <v/>
      </c>
      <c r="Y35" s="297" t="str">
        <f t="shared" si="8"/>
        <v/>
      </c>
      <c r="Z35" s="297" t="str">
        <f t="shared" si="9"/>
        <v/>
      </c>
      <c r="AA35" s="298" t="str">
        <f t="shared" si="10"/>
        <v>0</v>
      </c>
      <c r="AB35" s="296">
        <f t="shared" si="11"/>
        <v>0</v>
      </c>
      <c r="AC35" s="296">
        <f t="shared" si="12"/>
        <v>0</v>
      </c>
      <c r="AD35" s="296">
        <f t="shared" si="13"/>
        <v>0</v>
      </c>
      <c r="AE35" s="296">
        <f t="shared" si="14"/>
        <v>0</v>
      </c>
      <c r="AF35" s="105"/>
      <c r="AG35" s="105"/>
      <c r="AH35" s="105"/>
      <c r="AI35" s="105"/>
      <c r="AJ35" s="105"/>
      <c r="AK35" s="105"/>
      <c r="AL35" s="105"/>
      <c r="AM35" s="105"/>
      <c r="AN35" s="105"/>
      <c r="AO35" s="81"/>
      <c r="AP35" s="81"/>
      <c r="AQ35" s="3"/>
      <c r="AR35" s="285"/>
      <c r="AS35" s="285"/>
      <c r="AT35" s="285"/>
      <c r="AU35" s="285"/>
      <c r="AV35" s="285"/>
      <c r="AW35" s="285"/>
      <c r="AX35" s="285"/>
      <c r="AY35" s="285"/>
      <c r="AZ35" s="285"/>
      <c r="BA35" s="285"/>
      <c r="BB35" s="285"/>
      <c r="BC35" s="285"/>
      <c r="BD35" s="285"/>
      <c r="BE35" s="285"/>
      <c r="BF35" s="285"/>
    </row>
    <row r="36" spans="1:58" ht="34.049999999999997" customHeight="1" x14ac:dyDescent="0.3">
      <c r="A36" s="278">
        <v>31</v>
      </c>
      <c r="B36" s="277"/>
      <c r="C36" s="275"/>
      <c r="D36" s="277"/>
      <c r="E36" s="275"/>
      <c r="F36" s="275"/>
      <c r="G36" s="275"/>
      <c r="H36" s="314" t="s">
        <v>3647</v>
      </c>
      <c r="I36" s="275"/>
      <c r="J36" s="275"/>
      <c r="K36" s="275"/>
      <c r="L36" s="275"/>
      <c r="M36" s="276"/>
      <c r="N36" s="106">
        <f t="shared" si="0"/>
        <v>0</v>
      </c>
      <c r="O36" s="106"/>
      <c r="P36" s="296">
        <f t="shared" si="1"/>
        <v>0</v>
      </c>
      <c r="Q36" s="296">
        <f t="shared" si="2"/>
        <v>0</v>
      </c>
      <c r="R36" s="296">
        <f t="shared" si="3"/>
        <v>0</v>
      </c>
      <c r="S36" s="296">
        <f t="shared" si="4"/>
        <v>0</v>
      </c>
      <c r="T36" s="106"/>
      <c r="U36" s="106"/>
      <c r="V36" s="297" t="str">
        <f t="shared" si="5"/>
        <v/>
      </c>
      <c r="W36" s="297" t="str">
        <f t="shared" si="6"/>
        <v/>
      </c>
      <c r="X36" s="297" t="str">
        <f t="shared" si="7"/>
        <v/>
      </c>
      <c r="Y36" s="297" t="str">
        <f t="shared" si="8"/>
        <v/>
      </c>
      <c r="Z36" s="297" t="str">
        <f t="shared" si="9"/>
        <v/>
      </c>
      <c r="AA36" s="298" t="str">
        <f t="shared" si="10"/>
        <v>0</v>
      </c>
      <c r="AB36" s="296">
        <f t="shared" si="11"/>
        <v>0</v>
      </c>
      <c r="AC36" s="296">
        <f t="shared" si="12"/>
        <v>0</v>
      </c>
      <c r="AD36" s="296">
        <f t="shared" si="13"/>
        <v>0</v>
      </c>
      <c r="AE36" s="296">
        <f t="shared" si="14"/>
        <v>0</v>
      </c>
      <c r="AF36" s="105"/>
      <c r="AG36" s="105"/>
      <c r="AH36" s="105"/>
      <c r="AI36" s="105"/>
      <c r="AJ36" s="105"/>
      <c r="AK36" s="105"/>
      <c r="AL36" s="105"/>
      <c r="AM36" s="105"/>
      <c r="AN36" s="105"/>
      <c r="AO36" s="81"/>
      <c r="AP36" s="81"/>
      <c r="AQ36" s="3"/>
      <c r="AR36" s="285"/>
      <c r="AS36" s="285"/>
      <c r="AT36" s="285"/>
      <c r="AU36" s="285"/>
      <c r="AV36" s="285"/>
      <c r="AW36" s="285"/>
      <c r="AX36" s="285"/>
      <c r="AY36" s="285"/>
      <c r="AZ36" s="285"/>
      <c r="BA36" s="285"/>
      <c r="BB36" s="285"/>
      <c r="BC36" s="285"/>
      <c r="BD36" s="285"/>
      <c r="BE36" s="285"/>
      <c r="BF36" s="285"/>
    </row>
    <row r="37" spans="1:58" ht="34.049999999999997" customHeight="1" x14ac:dyDescent="0.3">
      <c r="A37" s="278">
        <v>32</v>
      </c>
      <c r="B37" s="277"/>
      <c r="C37" s="275"/>
      <c r="D37" s="277"/>
      <c r="E37" s="275"/>
      <c r="F37" s="275"/>
      <c r="G37" s="275"/>
      <c r="H37" s="314" t="s">
        <v>3647</v>
      </c>
      <c r="I37" s="275"/>
      <c r="J37" s="275"/>
      <c r="K37" s="275"/>
      <c r="L37" s="275"/>
      <c r="M37" s="276"/>
      <c r="N37" s="106">
        <f t="shared" si="0"/>
        <v>0</v>
      </c>
      <c r="O37" s="106"/>
      <c r="P37" s="296">
        <f t="shared" si="1"/>
        <v>0</v>
      </c>
      <c r="Q37" s="296">
        <f t="shared" si="2"/>
        <v>0</v>
      </c>
      <c r="R37" s="296">
        <f t="shared" si="3"/>
        <v>0</v>
      </c>
      <c r="S37" s="296">
        <f t="shared" si="4"/>
        <v>0</v>
      </c>
      <c r="T37" s="106"/>
      <c r="U37" s="106"/>
      <c r="V37" s="297" t="str">
        <f t="shared" si="5"/>
        <v/>
      </c>
      <c r="W37" s="297" t="str">
        <f t="shared" si="6"/>
        <v/>
      </c>
      <c r="X37" s="297" t="str">
        <f t="shared" si="7"/>
        <v/>
      </c>
      <c r="Y37" s="297" t="str">
        <f t="shared" si="8"/>
        <v/>
      </c>
      <c r="Z37" s="297" t="str">
        <f t="shared" si="9"/>
        <v/>
      </c>
      <c r="AA37" s="298" t="str">
        <f t="shared" si="10"/>
        <v>0</v>
      </c>
      <c r="AB37" s="296">
        <f t="shared" si="11"/>
        <v>0</v>
      </c>
      <c r="AC37" s="296">
        <f t="shared" si="12"/>
        <v>0</v>
      </c>
      <c r="AD37" s="296">
        <f t="shared" si="13"/>
        <v>0</v>
      </c>
      <c r="AE37" s="296">
        <f t="shared" si="14"/>
        <v>0</v>
      </c>
      <c r="AF37" s="105"/>
      <c r="AG37" s="105"/>
      <c r="AH37" s="105"/>
      <c r="AI37" s="105"/>
      <c r="AJ37" s="105"/>
      <c r="AK37" s="105"/>
      <c r="AL37" s="105"/>
      <c r="AM37" s="105"/>
      <c r="AN37" s="105"/>
      <c r="AO37" s="81"/>
      <c r="AP37" s="81"/>
      <c r="AQ37" s="3"/>
      <c r="AR37" s="285"/>
      <c r="AS37" s="285"/>
      <c r="AT37" s="285"/>
      <c r="AU37" s="285"/>
      <c r="AV37" s="285"/>
      <c r="AW37" s="285"/>
      <c r="AX37" s="285"/>
      <c r="AY37" s="285"/>
      <c r="AZ37" s="285"/>
      <c r="BA37" s="285"/>
      <c r="BB37" s="285"/>
      <c r="BC37" s="285"/>
      <c r="BD37" s="285"/>
      <c r="BE37" s="285"/>
      <c r="BF37" s="285"/>
    </row>
    <row r="38" spans="1:58" ht="34.049999999999997" customHeight="1" x14ac:dyDescent="0.3">
      <c r="A38" s="278">
        <v>33</v>
      </c>
      <c r="B38" s="277"/>
      <c r="C38" s="275"/>
      <c r="D38" s="277"/>
      <c r="E38" s="275"/>
      <c r="F38" s="275"/>
      <c r="G38" s="275"/>
      <c r="H38" s="314" t="s">
        <v>3647</v>
      </c>
      <c r="I38" s="275"/>
      <c r="J38" s="275"/>
      <c r="K38" s="275"/>
      <c r="L38" s="275"/>
      <c r="M38" s="276"/>
      <c r="N38" s="106">
        <f t="shared" si="0"/>
        <v>0</v>
      </c>
      <c r="O38" s="106"/>
      <c r="P38" s="296">
        <f t="shared" si="1"/>
        <v>0</v>
      </c>
      <c r="Q38" s="296">
        <f t="shared" si="2"/>
        <v>0</v>
      </c>
      <c r="R38" s="296">
        <f t="shared" si="3"/>
        <v>0</v>
      </c>
      <c r="S38" s="296">
        <f t="shared" si="4"/>
        <v>0</v>
      </c>
      <c r="T38" s="106"/>
      <c r="U38" s="106"/>
      <c r="V38" s="297" t="str">
        <f t="shared" si="5"/>
        <v/>
      </c>
      <c r="W38" s="297" t="str">
        <f t="shared" si="6"/>
        <v/>
      </c>
      <c r="X38" s="297" t="str">
        <f t="shared" si="7"/>
        <v/>
      </c>
      <c r="Y38" s="297" t="str">
        <f t="shared" si="8"/>
        <v/>
      </c>
      <c r="Z38" s="297" t="str">
        <f t="shared" si="9"/>
        <v/>
      </c>
      <c r="AA38" s="298" t="str">
        <f t="shared" si="10"/>
        <v>0</v>
      </c>
      <c r="AB38" s="296">
        <f t="shared" si="11"/>
        <v>0</v>
      </c>
      <c r="AC38" s="296">
        <f t="shared" si="12"/>
        <v>0</v>
      </c>
      <c r="AD38" s="296">
        <f t="shared" si="13"/>
        <v>0</v>
      </c>
      <c r="AE38" s="296">
        <f t="shared" si="14"/>
        <v>0</v>
      </c>
      <c r="AF38" s="105"/>
      <c r="AG38" s="105"/>
      <c r="AH38" s="105"/>
      <c r="AI38" s="105"/>
      <c r="AJ38" s="105"/>
      <c r="AK38" s="105"/>
      <c r="AL38" s="105"/>
      <c r="AM38" s="105"/>
      <c r="AN38" s="105"/>
      <c r="AO38" s="81"/>
      <c r="AP38" s="81"/>
      <c r="AQ38" s="3"/>
      <c r="AR38" s="285"/>
      <c r="AS38" s="285"/>
      <c r="AT38" s="285"/>
      <c r="AU38" s="285"/>
      <c r="AV38" s="285"/>
      <c r="AW38" s="285"/>
      <c r="AX38" s="285"/>
      <c r="AY38" s="285"/>
      <c r="AZ38" s="285"/>
      <c r="BA38" s="285"/>
      <c r="BB38" s="285"/>
      <c r="BC38" s="285"/>
      <c r="BD38" s="285"/>
      <c r="BE38" s="285"/>
      <c r="BF38" s="285"/>
    </row>
    <row r="39" spans="1:58" ht="34.049999999999997" customHeight="1" x14ac:dyDescent="0.3">
      <c r="A39" s="278">
        <v>34</v>
      </c>
      <c r="B39" s="277"/>
      <c r="C39" s="275"/>
      <c r="D39" s="277"/>
      <c r="E39" s="275"/>
      <c r="F39" s="275"/>
      <c r="G39" s="275"/>
      <c r="H39" s="314" t="s">
        <v>3647</v>
      </c>
      <c r="I39" s="275"/>
      <c r="J39" s="275"/>
      <c r="K39" s="275"/>
      <c r="L39" s="275"/>
      <c r="M39" s="276"/>
      <c r="N39" s="106">
        <f t="shared" si="0"/>
        <v>0</v>
      </c>
      <c r="O39" s="106"/>
      <c r="P39" s="296">
        <f t="shared" si="1"/>
        <v>0</v>
      </c>
      <c r="Q39" s="296">
        <f t="shared" si="2"/>
        <v>0</v>
      </c>
      <c r="R39" s="296">
        <f t="shared" si="3"/>
        <v>0</v>
      </c>
      <c r="S39" s="296">
        <f t="shared" si="4"/>
        <v>0</v>
      </c>
      <c r="T39" s="106"/>
      <c r="U39" s="106"/>
      <c r="V39" s="297" t="str">
        <f t="shared" si="5"/>
        <v/>
      </c>
      <c r="W39" s="297" t="str">
        <f t="shared" si="6"/>
        <v/>
      </c>
      <c r="X39" s="297" t="str">
        <f t="shared" si="7"/>
        <v/>
      </c>
      <c r="Y39" s="297" t="str">
        <f t="shared" si="8"/>
        <v/>
      </c>
      <c r="Z39" s="297" t="str">
        <f t="shared" si="9"/>
        <v/>
      </c>
      <c r="AA39" s="298" t="str">
        <f t="shared" si="10"/>
        <v>0</v>
      </c>
      <c r="AB39" s="296">
        <f t="shared" si="11"/>
        <v>0</v>
      </c>
      <c r="AC39" s="296">
        <f t="shared" si="12"/>
        <v>0</v>
      </c>
      <c r="AD39" s="296">
        <f t="shared" si="13"/>
        <v>0</v>
      </c>
      <c r="AE39" s="296">
        <f t="shared" si="14"/>
        <v>0</v>
      </c>
      <c r="AF39" s="105"/>
      <c r="AG39" s="105"/>
      <c r="AH39" s="105"/>
      <c r="AI39" s="105"/>
      <c r="AJ39" s="105"/>
      <c r="AK39" s="105"/>
      <c r="AL39" s="105"/>
      <c r="AM39" s="105"/>
      <c r="AN39" s="105"/>
      <c r="AO39" s="81"/>
      <c r="AP39" s="81"/>
      <c r="AQ39" s="3"/>
      <c r="AR39" s="285"/>
      <c r="AS39" s="285"/>
      <c r="AT39" s="285"/>
      <c r="AU39" s="285"/>
      <c r="AV39" s="285"/>
      <c r="AW39" s="285"/>
      <c r="AX39" s="285"/>
      <c r="AY39" s="285"/>
      <c r="AZ39" s="285"/>
      <c r="BA39" s="285"/>
      <c r="BB39" s="285"/>
      <c r="BC39" s="285"/>
      <c r="BD39" s="285"/>
      <c r="BE39" s="285"/>
      <c r="BF39" s="285"/>
    </row>
    <row r="40" spans="1:58" ht="34.049999999999997" customHeight="1" x14ac:dyDescent="0.3">
      <c r="A40" s="278">
        <v>35</v>
      </c>
      <c r="B40" s="277"/>
      <c r="C40" s="275"/>
      <c r="D40" s="277"/>
      <c r="E40" s="275"/>
      <c r="F40" s="275"/>
      <c r="G40" s="275"/>
      <c r="H40" s="314" t="s">
        <v>3647</v>
      </c>
      <c r="I40" s="275"/>
      <c r="J40" s="275"/>
      <c r="K40" s="275"/>
      <c r="L40" s="275"/>
      <c r="M40" s="276"/>
      <c r="N40" s="106">
        <f t="shared" si="0"/>
        <v>0</v>
      </c>
      <c r="O40" s="106"/>
      <c r="P40" s="296">
        <f t="shared" si="1"/>
        <v>0</v>
      </c>
      <c r="Q40" s="296">
        <f t="shared" si="2"/>
        <v>0</v>
      </c>
      <c r="R40" s="296">
        <f t="shared" si="3"/>
        <v>0</v>
      </c>
      <c r="S40" s="296">
        <f t="shared" si="4"/>
        <v>0</v>
      </c>
      <c r="T40" s="106"/>
      <c r="U40" s="106"/>
      <c r="V40" s="297" t="str">
        <f t="shared" si="5"/>
        <v/>
      </c>
      <c r="W40" s="297" t="str">
        <f t="shared" si="6"/>
        <v/>
      </c>
      <c r="X40" s="297" t="str">
        <f t="shared" si="7"/>
        <v/>
      </c>
      <c r="Y40" s="297" t="str">
        <f t="shared" si="8"/>
        <v/>
      </c>
      <c r="Z40" s="297" t="str">
        <f t="shared" si="9"/>
        <v/>
      </c>
      <c r="AA40" s="298" t="str">
        <f t="shared" si="10"/>
        <v>0</v>
      </c>
      <c r="AB40" s="296">
        <f t="shared" si="11"/>
        <v>0</v>
      </c>
      <c r="AC40" s="296">
        <f t="shared" si="12"/>
        <v>0</v>
      </c>
      <c r="AD40" s="296">
        <f t="shared" si="13"/>
        <v>0</v>
      </c>
      <c r="AE40" s="296">
        <f t="shared" si="14"/>
        <v>0</v>
      </c>
      <c r="AF40" s="105"/>
      <c r="AG40" s="105"/>
      <c r="AH40" s="105"/>
      <c r="AI40" s="105"/>
      <c r="AJ40" s="105"/>
      <c r="AK40" s="105"/>
      <c r="AL40" s="105"/>
      <c r="AM40" s="105"/>
      <c r="AN40" s="105"/>
      <c r="AO40" s="81"/>
      <c r="AP40" s="81"/>
      <c r="AQ40" s="3"/>
      <c r="AR40" s="285"/>
      <c r="AS40" s="285"/>
      <c r="AT40" s="285"/>
      <c r="AU40" s="285"/>
      <c r="AV40" s="285"/>
      <c r="AW40" s="285"/>
      <c r="AX40" s="285"/>
      <c r="AY40" s="285"/>
      <c r="AZ40" s="285"/>
      <c r="BA40" s="285"/>
      <c r="BB40" s="285"/>
      <c r="BC40" s="285"/>
      <c r="BD40" s="285"/>
      <c r="BE40" s="285"/>
      <c r="BF40" s="285"/>
    </row>
    <row r="41" spans="1:58" ht="34.049999999999997" customHeight="1" x14ac:dyDescent="0.3">
      <c r="A41" s="278">
        <v>36</v>
      </c>
      <c r="B41" s="277"/>
      <c r="C41" s="275"/>
      <c r="D41" s="277"/>
      <c r="E41" s="275"/>
      <c r="F41" s="275"/>
      <c r="G41" s="275"/>
      <c r="H41" s="314" t="s">
        <v>3647</v>
      </c>
      <c r="I41" s="275"/>
      <c r="J41" s="275"/>
      <c r="K41" s="275"/>
      <c r="L41" s="275"/>
      <c r="M41" s="276"/>
      <c r="N41" s="106">
        <f t="shared" si="0"/>
        <v>0</v>
      </c>
      <c r="O41" s="106"/>
      <c r="P41" s="296">
        <f t="shared" si="1"/>
        <v>0</v>
      </c>
      <c r="Q41" s="296">
        <f t="shared" si="2"/>
        <v>0</v>
      </c>
      <c r="R41" s="296">
        <f t="shared" si="3"/>
        <v>0</v>
      </c>
      <c r="S41" s="296">
        <f t="shared" si="4"/>
        <v>0</v>
      </c>
      <c r="T41" s="106"/>
      <c r="U41" s="106"/>
      <c r="V41" s="297" t="str">
        <f t="shared" si="5"/>
        <v/>
      </c>
      <c r="W41" s="297" t="str">
        <f t="shared" si="6"/>
        <v/>
      </c>
      <c r="X41" s="297" t="str">
        <f t="shared" si="7"/>
        <v/>
      </c>
      <c r="Y41" s="297" t="str">
        <f t="shared" si="8"/>
        <v/>
      </c>
      <c r="Z41" s="297" t="str">
        <f t="shared" si="9"/>
        <v/>
      </c>
      <c r="AA41" s="298" t="str">
        <f t="shared" si="10"/>
        <v>0</v>
      </c>
      <c r="AB41" s="296">
        <f t="shared" si="11"/>
        <v>0</v>
      </c>
      <c r="AC41" s="296">
        <f t="shared" si="12"/>
        <v>0</v>
      </c>
      <c r="AD41" s="296">
        <f t="shared" si="13"/>
        <v>0</v>
      </c>
      <c r="AE41" s="296">
        <f t="shared" si="14"/>
        <v>0</v>
      </c>
      <c r="AF41" s="105"/>
      <c r="AG41" s="105"/>
      <c r="AH41" s="105"/>
      <c r="AI41" s="105"/>
      <c r="AJ41" s="105"/>
      <c r="AK41" s="105"/>
      <c r="AL41" s="105"/>
      <c r="AM41" s="105"/>
      <c r="AN41" s="105"/>
      <c r="AO41" s="81"/>
      <c r="AP41" s="81"/>
      <c r="AQ41" s="3"/>
      <c r="AR41" s="285"/>
      <c r="AS41" s="285"/>
      <c r="AT41" s="285"/>
      <c r="AU41" s="285"/>
      <c r="AV41" s="285"/>
      <c r="AW41" s="285"/>
      <c r="AX41" s="285"/>
      <c r="AY41" s="285"/>
      <c r="AZ41" s="285"/>
      <c r="BA41" s="285"/>
      <c r="BB41" s="285"/>
      <c r="BC41" s="285"/>
      <c r="BD41" s="285"/>
      <c r="BE41" s="285"/>
      <c r="BF41" s="285"/>
    </row>
    <row r="42" spans="1:58" ht="34.049999999999997" customHeight="1" x14ac:dyDescent="0.3">
      <c r="A42" s="278">
        <v>37</v>
      </c>
      <c r="B42" s="277"/>
      <c r="C42" s="275"/>
      <c r="D42" s="277"/>
      <c r="E42" s="275"/>
      <c r="F42" s="275"/>
      <c r="G42" s="275"/>
      <c r="H42" s="314" t="s">
        <v>3647</v>
      </c>
      <c r="I42" s="275"/>
      <c r="J42" s="275"/>
      <c r="K42" s="275"/>
      <c r="L42" s="275"/>
      <c r="M42" s="276"/>
      <c r="N42" s="106">
        <f t="shared" si="0"/>
        <v>0</v>
      </c>
      <c r="O42" s="106"/>
      <c r="P42" s="296">
        <f t="shared" si="1"/>
        <v>0</v>
      </c>
      <c r="Q42" s="296">
        <f t="shared" si="2"/>
        <v>0</v>
      </c>
      <c r="R42" s="296">
        <f t="shared" si="3"/>
        <v>0</v>
      </c>
      <c r="S42" s="296">
        <f t="shared" si="4"/>
        <v>0</v>
      </c>
      <c r="T42" s="106"/>
      <c r="U42" s="106"/>
      <c r="V42" s="297" t="str">
        <f t="shared" si="5"/>
        <v/>
      </c>
      <c r="W42" s="297" t="str">
        <f t="shared" si="6"/>
        <v/>
      </c>
      <c r="X42" s="297" t="str">
        <f t="shared" si="7"/>
        <v/>
      </c>
      <c r="Y42" s="297" t="str">
        <f t="shared" si="8"/>
        <v/>
      </c>
      <c r="Z42" s="297" t="str">
        <f t="shared" si="9"/>
        <v/>
      </c>
      <c r="AA42" s="298" t="str">
        <f t="shared" si="10"/>
        <v>0</v>
      </c>
      <c r="AB42" s="296">
        <f t="shared" si="11"/>
        <v>0</v>
      </c>
      <c r="AC42" s="296">
        <f t="shared" si="12"/>
        <v>0</v>
      </c>
      <c r="AD42" s="296">
        <f t="shared" si="13"/>
        <v>0</v>
      </c>
      <c r="AE42" s="296">
        <f t="shared" si="14"/>
        <v>0</v>
      </c>
      <c r="AF42" s="105"/>
      <c r="AG42" s="105"/>
      <c r="AH42" s="105"/>
      <c r="AI42" s="105"/>
      <c r="AJ42" s="105"/>
      <c r="AK42" s="105"/>
      <c r="AL42" s="105"/>
      <c r="AM42" s="105"/>
      <c r="AN42" s="105"/>
      <c r="AO42" s="81"/>
      <c r="AP42" s="81"/>
      <c r="AQ42" s="3"/>
      <c r="AR42" s="285"/>
      <c r="AS42" s="285"/>
      <c r="AT42" s="285"/>
      <c r="AU42" s="285"/>
      <c r="AV42" s="285"/>
      <c r="AW42" s="285"/>
      <c r="AX42" s="285"/>
      <c r="AY42" s="285"/>
      <c r="AZ42" s="285"/>
      <c r="BA42" s="285"/>
      <c r="BB42" s="285"/>
      <c r="BC42" s="285"/>
      <c r="BD42" s="285"/>
      <c r="BE42" s="285"/>
      <c r="BF42" s="285"/>
    </row>
    <row r="43" spans="1:58" ht="34.049999999999997" customHeight="1" x14ac:dyDescent="0.3">
      <c r="A43" s="278">
        <v>38</v>
      </c>
      <c r="B43" s="277"/>
      <c r="C43" s="275"/>
      <c r="D43" s="277"/>
      <c r="E43" s="275"/>
      <c r="F43" s="275"/>
      <c r="G43" s="275"/>
      <c r="H43" s="314" t="s">
        <v>3647</v>
      </c>
      <c r="I43" s="275"/>
      <c r="J43" s="275"/>
      <c r="K43" s="275"/>
      <c r="L43" s="275"/>
      <c r="M43" s="276"/>
      <c r="N43" s="106">
        <f t="shared" si="0"/>
        <v>0</v>
      </c>
      <c r="O43" s="106"/>
      <c r="P43" s="296">
        <f t="shared" si="1"/>
        <v>0</v>
      </c>
      <c r="Q43" s="296">
        <f t="shared" si="2"/>
        <v>0</v>
      </c>
      <c r="R43" s="296">
        <f t="shared" si="3"/>
        <v>0</v>
      </c>
      <c r="S43" s="296">
        <f t="shared" si="4"/>
        <v>0</v>
      </c>
      <c r="T43" s="106"/>
      <c r="U43" s="106"/>
      <c r="V43" s="297" t="str">
        <f t="shared" si="5"/>
        <v/>
      </c>
      <c r="W43" s="297" t="str">
        <f t="shared" si="6"/>
        <v/>
      </c>
      <c r="X43" s="297" t="str">
        <f t="shared" si="7"/>
        <v/>
      </c>
      <c r="Y43" s="297" t="str">
        <f t="shared" si="8"/>
        <v/>
      </c>
      <c r="Z43" s="297" t="str">
        <f t="shared" si="9"/>
        <v/>
      </c>
      <c r="AA43" s="298" t="str">
        <f t="shared" si="10"/>
        <v>0</v>
      </c>
      <c r="AB43" s="296">
        <f t="shared" si="11"/>
        <v>0</v>
      </c>
      <c r="AC43" s="296">
        <f t="shared" si="12"/>
        <v>0</v>
      </c>
      <c r="AD43" s="296">
        <f t="shared" si="13"/>
        <v>0</v>
      </c>
      <c r="AE43" s="296">
        <f t="shared" si="14"/>
        <v>0</v>
      </c>
      <c r="AF43" s="105"/>
      <c r="AG43" s="105"/>
      <c r="AH43" s="105"/>
      <c r="AI43" s="105"/>
      <c r="AJ43" s="105"/>
      <c r="AK43" s="105"/>
      <c r="AL43" s="105"/>
      <c r="AM43" s="105"/>
      <c r="AN43" s="105"/>
      <c r="AO43" s="81"/>
      <c r="AP43" s="81"/>
      <c r="AQ43" s="3"/>
      <c r="AR43" s="285"/>
      <c r="AS43" s="285"/>
      <c r="AT43" s="285"/>
      <c r="AU43" s="285"/>
      <c r="AV43" s="285"/>
      <c r="AW43" s="285"/>
      <c r="AX43" s="285"/>
      <c r="AY43" s="285"/>
      <c r="AZ43" s="285"/>
      <c r="BA43" s="285"/>
      <c r="BB43" s="285"/>
      <c r="BC43" s="285"/>
      <c r="BD43" s="285"/>
      <c r="BE43" s="285"/>
      <c r="BF43" s="285"/>
    </row>
    <row r="44" spans="1:58" ht="34.049999999999997" customHeight="1" x14ac:dyDescent="0.3">
      <c r="A44" s="278">
        <v>39</v>
      </c>
      <c r="B44" s="277"/>
      <c r="C44" s="275"/>
      <c r="D44" s="277"/>
      <c r="E44" s="275"/>
      <c r="F44" s="275"/>
      <c r="G44" s="275"/>
      <c r="H44" s="314" t="s">
        <v>3647</v>
      </c>
      <c r="I44" s="275"/>
      <c r="J44" s="275"/>
      <c r="K44" s="275"/>
      <c r="L44" s="275"/>
      <c r="M44" s="276"/>
      <c r="N44" s="106">
        <f t="shared" si="0"/>
        <v>0</v>
      </c>
      <c r="O44" s="106"/>
      <c r="P44" s="296">
        <f t="shared" si="1"/>
        <v>0</v>
      </c>
      <c r="Q44" s="296">
        <f t="shared" si="2"/>
        <v>0</v>
      </c>
      <c r="R44" s="296">
        <f t="shared" si="3"/>
        <v>0</v>
      </c>
      <c r="S44" s="296">
        <f t="shared" si="4"/>
        <v>0</v>
      </c>
      <c r="T44" s="106"/>
      <c r="U44" s="106"/>
      <c r="V44" s="297" t="str">
        <f t="shared" si="5"/>
        <v/>
      </c>
      <c r="W44" s="297" t="str">
        <f t="shared" si="6"/>
        <v/>
      </c>
      <c r="X44" s="297" t="str">
        <f t="shared" si="7"/>
        <v/>
      </c>
      <c r="Y44" s="297" t="str">
        <f t="shared" si="8"/>
        <v/>
      </c>
      <c r="Z44" s="297" t="str">
        <f t="shared" si="9"/>
        <v/>
      </c>
      <c r="AA44" s="298" t="str">
        <f t="shared" si="10"/>
        <v>0</v>
      </c>
      <c r="AB44" s="296">
        <f t="shared" si="11"/>
        <v>0</v>
      </c>
      <c r="AC44" s="296">
        <f t="shared" si="12"/>
        <v>0</v>
      </c>
      <c r="AD44" s="296">
        <f t="shared" si="13"/>
        <v>0</v>
      </c>
      <c r="AE44" s="296">
        <f t="shared" si="14"/>
        <v>0</v>
      </c>
      <c r="AF44" s="105"/>
      <c r="AG44" s="105"/>
      <c r="AH44" s="105"/>
      <c r="AI44" s="105"/>
      <c r="AJ44" s="105"/>
      <c r="AK44" s="105"/>
      <c r="AL44" s="105"/>
      <c r="AM44" s="105"/>
      <c r="AN44" s="105"/>
      <c r="AO44" s="81"/>
      <c r="AP44" s="81"/>
      <c r="AQ44" s="3"/>
      <c r="AR44" s="285"/>
      <c r="AS44" s="285"/>
      <c r="AT44" s="285"/>
      <c r="AU44" s="285"/>
      <c r="AV44" s="285"/>
      <c r="AW44" s="285"/>
      <c r="AX44" s="285"/>
      <c r="AY44" s="285"/>
      <c r="AZ44" s="285"/>
      <c r="BA44" s="285"/>
      <c r="BB44" s="285"/>
      <c r="BC44" s="285"/>
      <c r="BD44" s="285"/>
      <c r="BE44" s="285"/>
      <c r="BF44" s="285"/>
    </row>
    <row r="45" spans="1:58" ht="34.049999999999997" customHeight="1" x14ac:dyDescent="0.3">
      <c r="A45" s="278">
        <v>40</v>
      </c>
      <c r="B45" s="277"/>
      <c r="C45" s="275"/>
      <c r="D45" s="277"/>
      <c r="E45" s="275"/>
      <c r="F45" s="275"/>
      <c r="G45" s="275"/>
      <c r="H45" s="314" t="s">
        <v>3647</v>
      </c>
      <c r="I45" s="275"/>
      <c r="J45" s="275"/>
      <c r="K45" s="275"/>
      <c r="L45" s="275"/>
      <c r="M45" s="276"/>
      <c r="N45" s="106">
        <f t="shared" si="0"/>
        <v>0</v>
      </c>
      <c r="O45" s="106"/>
      <c r="P45" s="296">
        <f t="shared" si="1"/>
        <v>0</v>
      </c>
      <c r="Q45" s="296">
        <f t="shared" si="2"/>
        <v>0</v>
      </c>
      <c r="R45" s="296">
        <f t="shared" si="3"/>
        <v>0</v>
      </c>
      <c r="S45" s="296">
        <f t="shared" si="4"/>
        <v>0</v>
      </c>
      <c r="T45" s="106"/>
      <c r="U45" s="106"/>
      <c r="V45" s="297" t="str">
        <f t="shared" si="5"/>
        <v/>
      </c>
      <c r="W45" s="297" t="str">
        <f t="shared" si="6"/>
        <v/>
      </c>
      <c r="X45" s="297" t="str">
        <f t="shared" si="7"/>
        <v/>
      </c>
      <c r="Y45" s="297" t="str">
        <f t="shared" si="8"/>
        <v/>
      </c>
      <c r="Z45" s="297" t="str">
        <f t="shared" si="9"/>
        <v/>
      </c>
      <c r="AA45" s="298" t="str">
        <f t="shared" si="10"/>
        <v>0</v>
      </c>
      <c r="AB45" s="296">
        <f t="shared" si="11"/>
        <v>0</v>
      </c>
      <c r="AC45" s="296">
        <f t="shared" si="12"/>
        <v>0</v>
      </c>
      <c r="AD45" s="296">
        <f t="shared" si="13"/>
        <v>0</v>
      </c>
      <c r="AE45" s="296">
        <f t="shared" si="14"/>
        <v>0</v>
      </c>
      <c r="AF45" s="105"/>
      <c r="AG45" s="105"/>
      <c r="AH45" s="105"/>
      <c r="AI45" s="105"/>
      <c r="AJ45" s="105"/>
      <c r="AK45" s="105"/>
      <c r="AL45" s="105"/>
      <c r="AM45" s="105"/>
      <c r="AN45" s="105"/>
      <c r="AO45" s="81"/>
      <c r="AP45" s="81"/>
      <c r="AQ45" s="3"/>
      <c r="AR45" s="285"/>
      <c r="AS45" s="285"/>
      <c r="AT45" s="285"/>
      <c r="AU45" s="285"/>
      <c r="AV45" s="285"/>
      <c r="AW45" s="285"/>
      <c r="AX45" s="285"/>
      <c r="AY45" s="285"/>
      <c r="AZ45" s="285"/>
      <c r="BA45" s="285"/>
      <c r="BB45" s="285"/>
      <c r="BC45" s="285"/>
      <c r="BD45" s="285"/>
      <c r="BE45" s="285"/>
      <c r="BF45" s="285"/>
    </row>
    <row r="46" spans="1:58" ht="34.049999999999997" customHeight="1" x14ac:dyDescent="0.3">
      <c r="A46" s="278">
        <v>41</v>
      </c>
      <c r="B46" s="277"/>
      <c r="C46" s="275"/>
      <c r="D46" s="277"/>
      <c r="E46" s="275"/>
      <c r="F46" s="275"/>
      <c r="G46" s="275"/>
      <c r="H46" s="314" t="s">
        <v>3647</v>
      </c>
      <c r="I46" s="275"/>
      <c r="J46" s="275"/>
      <c r="K46" s="275"/>
      <c r="L46" s="275"/>
      <c r="M46" s="276"/>
      <c r="N46" s="106">
        <f t="shared" si="0"/>
        <v>0</v>
      </c>
      <c r="O46" s="106"/>
      <c r="P46" s="296">
        <f t="shared" si="1"/>
        <v>0</v>
      </c>
      <c r="Q46" s="296">
        <f t="shared" si="2"/>
        <v>0</v>
      </c>
      <c r="R46" s="296">
        <f t="shared" si="3"/>
        <v>0</v>
      </c>
      <c r="S46" s="296">
        <f t="shared" si="4"/>
        <v>0</v>
      </c>
      <c r="T46" s="106"/>
      <c r="U46" s="106"/>
      <c r="V46" s="297" t="str">
        <f t="shared" si="5"/>
        <v/>
      </c>
      <c r="W46" s="297" t="str">
        <f t="shared" si="6"/>
        <v/>
      </c>
      <c r="X46" s="297" t="str">
        <f t="shared" si="7"/>
        <v/>
      </c>
      <c r="Y46" s="297" t="str">
        <f t="shared" si="8"/>
        <v/>
      </c>
      <c r="Z46" s="297" t="str">
        <f t="shared" si="9"/>
        <v/>
      </c>
      <c r="AA46" s="298" t="str">
        <f t="shared" si="10"/>
        <v>0</v>
      </c>
      <c r="AB46" s="296">
        <f t="shared" si="11"/>
        <v>0</v>
      </c>
      <c r="AC46" s="296">
        <f t="shared" si="12"/>
        <v>0</v>
      </c>
      <c r="AD46" s="296">
        <f t="shared" si="13"/>
        <v>0</v>
      </c>
      <c r="AE46" s="296">
        <f t="shared" si="14"/>
        <v>0</v>
      </c>
      <c r="AF46" s="105"/>
      <c r="AG46" s="105"/>
      <c r="AH46" s="105"/>
      <c r="AI46" s="105"/>
      <c r="AJ46" s="105"/>
      <c r="AK46" s="105"/>
      <c r="AL46" s="105"/>
      <c r="AM46" s="105"/>
      <c r="AN46" s="105"/>
      <c r="AO46" s="81"/>
      <c r="AP46" s="81"/>
      <c r="AQ46" s="3"/>
      <c r="AR46" s="285"/>
      <c r="AS46" s="285"/>
      <c r="AT46" s="285"/>
      <c r="AU46" s="285"/>
      <c r="AV46" s="285"/>
      <c r="AW46" s="285"/>
      <c r="AX46" s="285"/>
      <c r="AY46" s="285"/>
      <c r="AZ46" s="285"/>
      <c r="BA46" s="285"/>
      <c r="BB46" s="285"/>
      <c r="BC46" s="285"/>
      <c r="BD46" s="285"/>
      <c r="BE46" s="285"/>
      <c r="BF46" s="285"/>
    </row>
    <row r="47" spans="1:58" ht="34.049999999999997" customHeight="1" x14ac:dyDescent="0.3">
      <c r="A47" s="278">
        <v>42</v>
      </c>
      <c r="B47" s="277"/>
      <c r="C47" s="275"/>
      <c r="D47" s="277"/>
      <c r="E47" s="275"/>
      <c r="F47" s="275"/>
      <c r="G47" s="275"/>
      <c r="H47" s="314" t="s">
        <v>3647</v>
      </c>
      <c r="I47" s="275"/>
      <c r="J47" s="275"/>
      <c r="K47" s="275"/>
      <c r="L47" s="275"/>
      <c r="M47" s="276"/>
      <c r="N47" s="106">
        <f t="shared" si="0"/>
        <v>0</v>
      </c>
      <c r="O47" s="106"/>
      <c r="P47" s="296">
        <f t="shared" si="1"/>
        <v>0</v>
      </c>
      <c r="Q47" s="296">
        <f t="shared" si="2"/>
        <v>0</v>
      </c>
      <c r="R47" s="296">
        <f t="shared" si="3"/>
        <v>0</v>
      </c>
      <c r="S47" s="296">
        <f t="shared" si="4"/>
        <v>0</v>
      </c>
      <c r="T47" s="106"/>
      <c r="U47" s="106"/>
      <c r="V47" s="297" t="str">
        <f t="shared" si="5"/>
        <v/>
      </c>
      <c r="W47" s="297" t="str">
        <f t="shared" si="6"/>
        <v/>
      </c>
      <c r="X47" s="297" t="str">
        <f t="shared" si="7"/>
        <v/>
      </c>
      <c r="Y47" s="297" t="str">
        <f t="shared" si="8"/>
        <v/>
      </c>
      <c r="Z47" s="297" t="str">
        <f t="shared" si="9"/>
        <v/>
      </c>
      <c r="AA47" s="298" t="str">
        <f t="shared" si="10"/>
        <v>0</v>
      </c>
      <c r="AB47" s="296">
        <f t="shared" si="11"/>
        <v>0</v>
      </c>
      <c r="AC47" s="296">
        <f t="shared" si="12"/>
        <v>0</v>
      </c>
      <c r="AD47" s="296">
        <f t="shared" si="13"/>
        <v>0</v>
      </c>
      <c r="AE47" s="296">
        <f t="shared" si="14"/>
        <v>0</v>
      </c>
      <c r="AF47" s="105"/>
      <c r="AG47" s="105"/>
      <c r="AH47" s="105"/>
      <c r="AI47" s="105"/>
      <c r="AJ47" s="105"/>
      <c r="AK47" s="105"/>
      <c r="AL47" s="105"/>
      <c r="AM47" s="105"/>
      <c r="AN47" s="105"/>
      <c r="AO47" s="81"/>
      <c r="AP47" s="81"/>
      <c r="AQ47" s="3"/>
      <c r="AR47" s="285"/>
      <c r="AS47" s="285"/>
      <c r="AT47" s="285"/>
      <c r="AU47" s="285"/>
      <c r="AV47" s="285"/>
      <c r="AW47" s="285"/>
      <c r="AX47" s="285"/>
      <c r="AY47" s="285"/>
      <c r="AZ47" s="285"/>
      <c r="BA47" s="285"/>
      <c r="BB47" s="285"/>
      <c r="BC47" s="285"/>
      <c r="BD47" s="285"/>
      <c r="BE47" s="285"/>
      <c r="BF47" s="285"/>
    </row>
    <row r="48" spans="1:58" ht="34.049999999999997" customHeight="1" x14ac:dyDescent="0.3">
      <c r="A48" s="278">
        <v>43</v>
      </c>
      <c r="B48" s="277"/>
      <c r="C48" s="275"/>
      <c r="D48" s="277"/>
      <c r="E48" s="275"/>
      <c r="F48" s="275"/>
      <c r="G48" s="275"/>
      <c r="H48" s="314" t="s">
        <v>3647</v>
      </c>
      <c r="I48" s="275"/>
      <c r="J48" s="275"/>
      <c r="K48" s="275"/>
      <c r="L48" s="275"/>
      <c r="M48" s="276"/>
      <c r="N48" s="106">
        <f t="shared" si="0"/>
        <v>0</v>
      </c>
      <c r="O48" s="106"/>
      <c r="P48" s="296">
        <f t="shared" si="1"/>
        <v>0</v>
      </c>
      <c r="Q48" s="296">
        <f t="shared" si="2"/>
        <v>0</v>
      </c>
      <c r="R48" s="296">
        <f t="shared" si="3"/>
        <v>0</v>
      </c>
      <c r="S48" s="296">
        <f t="shared" si="4"/>
        <v>0</v>
      </c>
      <c r="T48" s="106"/>
      <c r="U48" s="106"/>
      <c r="V48" s="297" t="str">
        <f t="shared" si="5"/>
        <v/>
      </c>
      <c r="W48" s="297" t="str">
        <f t="shared" si="6"/>
        <v/>
      </c>
      <c r="X48" s="297" t="str">
        <f t="shared" si="7"/>
        <v/>
      </c>
      <c r="Y48" s="297" t="str">
        <f t="shared" si="8"/>
        <v/>
      </c>
      <c r="Z48" s="297" t="str">
        <f t="shared" si="9"/>
        <v/>
      </c>
      <c r="AA48" s="298" t="str">
        <f t="shared" si="10"/>
        <v>0</v>
      </c>
      <c r="AB48" s="296">
        <f t="shared" si="11"/>
        <v>0</v>
      </c>
      <c r="AC48" s="296">
        <f t="shared" si="12"/>
        <v>0</v>
      </c>
      <c r="AD48" s="296">
        <f t="shared" si="13"/>
        <v>0</v>
      </c>
      <c r="AE48" s="296">
        <f t="shared" si="14"/>
        <v>0</v>
      </c>
      <c r="AF48" s="105"/>
      <c r="AG48" s="105"/>
      <c r="AH48" s="105"/>
      <c r="AI48" s="105"/>
      <c r="AJ48" s="105"/>
      <c r="AK48" s="105"/>
      <c r="AL48" s="105"/>
      <c r="AM48" s="105"/>
      <c r="AN48" s="105"/>
      <c r="AO48" s="81"/>
      <c r="AP48" s="81"/>
      <c r="AQ48" s="3"/>
      <c r="AR48" s="285"/>
      <c r="AS48" s="285"/>
      <c r="AT48" s="285"/>
      <c r="AU48" s="285"/>
      <c r="AV48" s="285"/>
      <c r="AW48" s="285"/>
      <c r="AX48" s="285"/>
      <c r="AY48" s="285"/>
      <c r="AZ48" s="285"/>
      <c r="BA48" s="285"/>
      <c r="BB48" s="285"/>
      <c r="BC48" s="285"/>
      <c r="BD48" s="285"/>
      <c r="BE48" s="285"/>
      <c r="BF48" s="285"/>
    </row>
    <row r="49" spans="1:58" ht="34.049999999999997" customHeight="1" x14ac:dyDescent="0.3">
      <c r="A49" s="278">
        <v>44</v>
      </c>
      <c r="B49" s="277"/>
      <c r="C49" s="275"/>
      <c r="D49" s="277"/>
      <c r="E49" s="275"/>
      <c r="F49" s="275"/>
      <c r="G49" s="275"/>
      <c r="H49" s="314" t="s">
        <v>3647</v>
      </c>
      <c r="I49" s="275"/>
      <c r="J49" s="275"/>
      <c r="K49" s="275"/>
      <c r="L49" s="275"/>
      <c r="M49" s="276"/>
      <c r="N49" s="106">
        <f t="shared" si="0"/>
        <v>0</v>
      </c>
      <c r="O49" s="106"/>
      <c r="P49" s="296">
        <f t="shared" si="1"/>
        <v>0</v>
      </c>
      <c r="Q49" s="296">
        <f t="shared" si="2"/>
        <v>0</v>
      </c>
      <c r="R49" s="296">
        <f t="shared" si="3"/>
        <v>0</v>
      </c>
      <c r="S49" s="296">
        <f t="shared" si="4"/>
        <v>0</v>
      </c>
      <c r="T49" s="106"/>
      <c r="U49" s="106"/>
      <c r="V49" s="297" t="str">
        <f t="shared" si="5"/>
        <v/>
      </c>
      <c r="W49" s="297" t="str">
        <f t="shared" si="6"/>
        <v/>
      </c>
      <c r="X49" s="297" t="str">
        <f t="shared" si="7"/>
        <v/>
      </c>
      <c r="Y49" s="297" t="str">
        <f t="shared" si="8"/>
        <v/>
      </c>
      <c r="Z49" s="297" t="str">
        <f t="shared" si="9"/>
        <v/>
      </c>
      <c r="AA49" s="298" t="str">
        <f t="shared" si="10"/>
        <v>0</v>
      </c>
      <c r="AB49" s="296">
        <f t="shared" si="11"/>
        <v>0</v>
      </c>
      <c r="AC49" s="296">
        <f t="shared" si="12"/>
        <v>0</v>
      </c>
      <c r="AD49" s="296">
        <f t="shared" si="13"/>
        <v>0</v>
      </c>
      <c r="AE49" s="296">
        <f t="shared" si="14"/>
        <v>0</v>
      </c>
      <c r="AF49" s="105"/>
      <c r="AG49" s="105"/>
      <c r="AH49" s="105"/>
      <c r="AI49" s="105"/>
      <c r="AJ49" s="105"/>
      <c r="AK49" s="105"/>
      <c r="AL49" s="105"/>
      <c r="AM49" s="105"/>
      <c r="AN49" s="105"/>
      <c r="AO49" s="81"/>
      <c r="AP49" s="81"/>
      <c r="AQ49" s="3"/>
      <c r="AR49" s="285"/>
      <c r="AS49" s="285"/>
      <c r="AT49" s="285"/>
      <c r="AU49" s="285"/>
      <c r="AV49" s="285"/>
      <c r="AW49" s="285"/>
      <c r="AX49" s="285"/>
      <c r="AY49" s="285"/>
      <c r="AZ49" s="285"/>
      <c r="BA49" s="285"/>
      <c r="BB49" s="285"/>
      <c r="BC49" s="285"/>
      <c r="BD49" s="285"/>
      <c r="BE49" s="285"/>
      <c r="BF49" s="285"/>
    </row>
    <row r="50" spans="1:58" ht="34.049999999999997" customHeight="1" x14ac:dyDescent="0.3">
      <c r="A50" s="278">
        <v>45</v>
      </c>
      <c r="B50" s="277"/>
      <c r="C50" s="275"/>
      <c r="D50" s="277"/>
      <c r="E50" s="275"/>
      <c r="F50" s="275"/>
      <c r="G50" s="275"/>
      <c r="H50" s="314" t="s">
        <v>3647</v>
      </c>
      <c r="I50" s="275"/>
      <c r="J50" s="275"/>
      <c r="K50" s="275"/>
      <c r="L50" s="275"/>
      <c r="M50" s="276"/>
      <c r="N50" s="106">
        <f t="shared" si="0"/>
        <v>0</v>
      </c>
      <c r="O50" s="106"/>
      <c r="P50" s="296">
        <f t="shared" si="1"/>
        <v>0</v>
      </c>
      <c r="Q50" s="296">
        <f t="shared" si="2"/>
        <v>0</v>
      </c>
      <c r="R50" s="296">
        <f t="shared" si="3"/>
        <v>0</v>
      </c>
      <c r="S50" s="296">
        <f t="shared" si="4"/>
        <v>0</v>
      </c>
      <c r="T50" s="106"/>
      <c r="U50" s="106"/>
      <c r="V50" s="297" t="str">
        <f t="shared" si="5"/>
        <v/>
      </c>
      <c r="W50" s="297" t="str">
        <f t="shared" si="6"/>
        <v/>
      </c>
      <c r="X50" s="297" t="str">
        <f t="shared" si="7"/>
        <v/>
      </c>
      <c r="Y50" s="297" t="str">
        <f t="shared" si="8"/>
        <v/>
      </c>
      <c r="Z50" s="297" t="str">
        <f t="shared" si="9"/>
        <v/>
      </c>
      <c r="AA50" s="298" t="str">
        <f t="shared" si="10"/>
        <v>0</v>
      </c>
      <c r="AB50" s="296">
        <f t="shared" si="11"/>
        <v>0</v>
      </c>
      <c r="AC50" s="296">
        <f t="shared" si="12"/>
        <v>0</v>
      </c>
      <c r="AD50" s="296">
        <f t="shared" si="13"/>
        <v>0</v>
      </c>
      <c r="AE50" s="296">
        <f t="shared" si="14"/>
        <v>0</v>
      </c>
      <c r="AF50" s="105"/>
      <c r="AG50" s="105"/>
      <c r="AH50" s="105"/>
      <c r="AI50" s="105"/>
      <c r="AJ50" s="105"/>
      <c r="AK50" s="105"/>
      <c r="AL50" s="105"/>
      <c r="AM50" s="105"/>
      <c r="AN50" s="105"/>
      <c r="AO50" s="81"/>
      <c r="AP50" s="81"/>
      <c r="AQ50" s="3"/>
      <c r="AR50" s="285"/>
      <c r="AS50" s="285"/>
      <c r="AT50" s="285"/>
      <c r="AU50" s="285"/>
      <c r="AV50" s="285"/>
      <c r="AW50" s="285"/>
      <c r="AX50" s="285"/>
      <c r="AY50" s="285"/>
      <c r="AZ50" s="285"/>
      <c r="BA50" s="285"/>
      <c r="BB50" s="285"/>
      <c r="BC50" s="285"/>
      <c r="BD50" s="285"/>
      <c r="BE50" s="285"/>
      <c r="BF50" s="285"/>
    </row>
    <row r="51" spans="1:58" ht="34.049999999999997" customHeight="1" x14ac:dyDescent="0.3">
      <c r="A51" s="278">
        <v>46</v>
      </c>
      <c r="B51" s="277"/>
      <c r="C51" s="275"/>
      <c r="D51" s="277"/>
      <c r="E51" s="275"/>
      <c r="F51" s="275"/>
      <c r="G51" s="275"/>
      <c r="H51" s="314" t="s">
        <v>3647</v>
      </c>
      <c r="I51" s="275"/>
      <c r="J51" s="275"/>
      <c r="K51" s="275"/>
      <c r="L51" s="275"/>
      <c r="M51" s="276"/>
      <c r="N51" s="106">
        <f t="shared" si="0"/>
        <v>0</v>
      </c>
      <c r="O51" s="106"/>
      <c r="P51" s="296">
        <f t="shared" si="1"/>
        <v>0</v>
      </c>
      <c r="Q51" s="296">
        <f t="shared" si="2"/>
        <v>0</v>
      </c>
      <c r="R51" s="296">
        <f t="shared" si="3"/>
        <v>0</v>
      </c>
      <c r="S51" s="296">
        <f t="shared" si="4"/>
        <v>0</v>
      </c>
      <c r="T51" s="106"/>
      <c r="U51" s="106"/>
      <c r="V51" s="297" t="str">
        <f t="shared" si="5"/>
        <v/>
      </c>
      <c r="W51" s="297" t="str">
        <f t="shared" si="6"/>
        <v/>
      </c>
      <c r="X51" s="297" t="str">
        <f t="shared" si="7"/>
        <v/>
      </c>
      <c r="Y51" s="297" t="str">
        <f t="shared" si="8"/>
        <v/>
      </c>
      <c r="Z51" s="297" t="str">
        <f t="shared" si="9"/>
        <v/>
      </c>
      <c r="AA51" s="298" t="str">
        <f t="shared" si="10"/>
        <v>0</v>
      </c>
      <c r="AB51" s="296">
        <f t="shared" si="11"/>
        <v>0</v>
      </c>
      <c r="AC51" s="296">
        <f t="shared" si="12"/>
        <v>0</v>
      </c>
      <c r="AD51" s="296">
        <f t="shared" si="13"/>
        <v>0</v>
      </c>
      <c r="AE51" s="296">
        <f t="shared" si="14"/>
        <v>0</v>
      </c>
      <c r="AF51" s="105"/>
      <c r="AG51" s="105"/>
      <c r="AH51" s="105"/>
      <c r="AI51" s="105"/>
      <c r="AJ51" s="105"/>
      <c r="AK51" s="105"/>
      <c r="AL51" s="105"/>
      <c r="AM51" s="105"/>
      <c r="AN51" s="105"/>
      <c r="AO51" s="81"/>
      <c r="AP51" s="81"/>
      <c r="AQ51" s="3"/>
      <c r="AR51" s="285"/>
      <c r="AS51" s="285"/>
      <c r="AT51" s="285"/>
      <c r="AU51" s="285"/>
      <c r="AV51" s="285"/>
      <c r="AW51" s="285"/>
      <c r="AX51" s="285"/>
      <c r="AY51" s="285"/>
      <c r="AZ51" s="285"/>
      <c r="BA51" s="285"/>
      <c r="BB51" s="285"/>
      <c r="BC51" s="285"/>
      <c r="BD51" s="285"/>
      <c r="BE51" s="285"/>
      <c r="BF51" s="285"/>
    </row>
    <row r="52" spans="1:58" ht="34.049999999999997" customHeight="1" x14ac:dyDescent="0.3">
      <c r="A52" s="278">
        <v>47</v>
      </c>
      <c r="B52" s="277"/>
      <c r="C52" s="275"/>
      <c r="D52" s="277"/>
      <c r="E52" s="275"/>
      <c r="F52" s="275"/>
      <c r="G52" s="275"/>
      <c r="H52" s="314" t="s">
        <v>3647</v>
      </c>
      <c r="I52" s="275"/>
      <c r="J52" s="275"/>
      <c r="K52" s="275"/>
      <c r="L52" s="275"/>
      <c r="M52" s="276"/>
      <c r="N52" s="106">
        <f t="shared" si="0"/>
        <v>0</v>
      </c>
      <c r="O52" s="106"/>
      <c r="P52" s="296">
        <f t="shared" si="1"/>
        <v>0</v>
      </c>
      <c r="Q52" s="296">
        <f t="shared" si="2"/>
        <v>0</v>
      </c>
      <c r="R52" s="296">
        <f t="shared" si="3"/>
        <v>0</v>
      </c>
      <c r="S52" s="296">
        <f t="shared" si="4"/>
        <v>0</v>
      </c>
      <c r="T52" s="106"/>
      <c r="U52" s="106"/>
      <c r="V52" s="297" t="str">
        <f t="shared" si="5"/>
        <v/>
      </c>
      <c r="W52" s="297" t="str">
        <f t="shared" si="6"/>
        <v/>
      </c>
      <c r="X52" s="297" t="str">
        <f t="shared" si="7"/>
        <v/>
      </c>
      <c r="Y52" s="297" t="str">
        <f t="shared" si="8"/>
        <v/>
      </c>
      <c r="Z52" s="297" t="str">
        <f t="shared" si="9"/>
        <v/>
      </c>
      <c r="AA52" s="298" t="str">
        <f t="shared" si="10"/>
        <v>0</v>
      </c>
      <c r="AB52" s="296">
        <f t="shared" si="11"/>
        <v>0</v>
      </c>
      <c r="AC52" s="296">
        <f t="shared" si="12"/>
        <v>0</v>
      </c>
      <c r="AD52" s="296">
        <f t="shared" si="13"/>
        <v>0</v>
      </c>
      <c r="AE52" s="296">
        <f t="shared" si="14"/>
        <v>0</v>
      </c>
      <c r="AF52" s="105"/>
      <c r="AG52" s="105"/>
      <c r="AH52" s="105"/>
      <c r="AI52" s="105"/>
      <c r="AJ52" s="105"/>
      <c r="AK52" s="105"/>
      <c r="AL52" s="105"/>
      <c r="AM52" s="105"/>
      <c r="AN52" s="105"/>
      <c r="AO52" s="81"/>
      <c r="AP52" s="81"/>
      <c r="AQ52" s="3"/>
      <c r="AR52" s="285"/>
      <c r="AS52" s="285"/>
      <c r="AT52" s="285"/>
      <c r="AU52" s="285"/>
      <c r="AV52" s="285"/>
      <c r="AW52" s="285"/>
      <c r="AX52" s="285"/>
      <c r="AY52" s="285"/>
      <c r="AZ52" s="285"/>
      <c r="BA52" s="285"/>
      <c r="BB52" s="285"/>
      <c r="BC52" s="285"/>
      <c r="BD52" s="285"/>
      <c r="BE52" s="285"/>
      <c r="BF52" s="285"/>
    </row>
    <row r="53" spans="1:58" ht="34.049999999999997" customHeight="1" x14ac:dyDescent="0.3">
      <c r="A53" s="278">
        <v>48</v>
      </c>
      <c r="B53" s="277"/>
      <c r="C53" s="275"/>
      <c r="D53" s="277"/>
      <c r="E53" s="275"/>
      <c r="F53" s="275"/>
      <c r="G53" s="275"/>
      <c r="H53" s="314" t="s">
        <v>3647</v>
      </c>
      <c r="I53" s="275"/>
      <c r="J53" s="275"/>
      <c r="K53" s="275"/>
      <c r="L53" s="275"/>
      <c r="M53" s="276"/>
      <c r="N53" s="106">
        <f t="shared" ref="N53:N105" si="15">E53*F53*G53/1000000</f>
        <v>0</v>
      </c>
      <c r="O53" s="106"/>
      <c r="P53" s="296">
        <f>IF(I53="",,G53*(E53+60))/1000</f>
        <v>0</v>
      </c>
      <c r="Q53" s="296">
        <f>IF(J53="",,G53*(E53+60))/1000</f>
        <v>0</v>
      </c>
      <c r="R53" s="296">
        <f>IF(K53="",,G53*(F53+60))/1000</f>
        <v>0</v>
      </c>
      <c r="S53" s="296">
        <f>IF(L53="",,G53*(F53+60))/1000</f>
        <v>0</v>
      </c>
      <c r="T53" s="106"/>
      <c r="U53" s="106"/>
      <c r="V53" s="297" t="str">
        <f t="shared" si="5"/>
        <v/>
      </c>
      <c r="W53" s="297" t="str">
        <f t="shared" si="6"/>
        <v/>
      </c>
      <c r="X53" s="297" t="str">
        <f t="shared" si="7"/>
        <v/>
      </c>
      <c r="Y53" s="297" t="str">
        <f t="shared" si="8"/>
        <v/>
      </c>
      <c r="Z53" s="297" t="str">
        <f t="shared" si="9"/>
        <v/>
      </c>
      <c r="AA53" s="298" t="str">
        <f t="shared" si="10"/>
        <v>0</v>
      </c>
      <c r="AB53" s="296">
        <f t="shared" ref="AB53:AB105" si="16">IF(I53="",,G53*(E53))/1000</f>
        <v>0</v>
      </c>
      <c r="AC53" s="296">
        <f t="shared" ref="AC53:AC105" si="17">IF(J53="",,G53*(E53))/1000</f>
        <v>0</v>
      </c>
      <c r="AD53" s="296">
        <f t="shared" ref="AD53:AD105" si="18">IF(K53="",,G53*(F53))/1000</f>
        <v>0</v>
      </c>
      <c r="AE53" s="296">
        <f t="shared" ref="AE53:AE105" si="19">IF(L53="",,G53*(F53))/1000</f>
        <v>0</v>
      </c>
      <c r="AF53" s="105"/>
      <c r="AG53" s="105"/>
      <c r="AH53" s="105"/>
      <c r="AI53" s="105"/>
      <c r="AJ53" s="105"/>
      <c r="AK53" s="105"/>
      <c r="AL53" s="105"/>
      <c r="AM53" s="105"/>
      <c r="AN53" s="105"/>
      <c r="AO53" s="81"/>
      <c r="AP53" s="81"/>
      <c r="AQ53" s="3"/>
      <c r="AR53" s="285"/>
      <c r="AS53" s="285"/>
      <c r="AT53" s="285"/>
      <c r="AU53" s="285"/>
      <c r="AV53" s="285"/>
      <c r="AW53" s="285"/>
      <c r="AX53" s="285"/>
      <c r="AY53" s="285"/>
      <c r="AZ53" s="285"/>
      <c r="BA53" s="285"/>
      <c r="BB53" s="285"/>
      <c r="BC53" s="285"/>
      <c r="BD53" s="285"/>
      <c r="BE53" s="285"/>
      <c r="BF53" s="285"/>
    </row>
    <row r="54" spans="1:58" ht="34.049999999999997" customHeight="1" x14ac:dyDescent="0.3">
      <c r="A54" s="278">
        <v>49</v>
      </c>
      <c r="B54" s="277"/>
      <c r="C54" s="275"/>
      <c r="D54" s="277"/>
      <c r="E54" s="275"/>
      <c r="F54" s="275"/>
      <c r="G54" s="275"/>
      <c r="H54" s="314" t="s">
        <v>3647</v>
      </c>
      <c r="I54" s="275"/>
      <c r="J54" s="275"/>
      <c r="K54" s="275"/>
      <c r="L54" s="275"/>
      <c r="M54" s="276"/>
      <c r="N54" s="106">
        <f t="shared" si="15"/>
        <v>0</v>
      </c>
      <c r="O54" s="106"/>
      <c r="P54" s="296">
        <f t="shared" ref="P54:P105" si="20">IF(I54="",,G54*(E54+60))/1000</f>
        <v>0</v>
      </c>
      <c r="Q54" s="296">
        <f t="shared" ref="Q54:Q105" si="21">IF(J54="",,G54*(E54+60))/1000</f>
        <v>0</v>
      </c>
      <c r="R54" s="296">
        <f t="shared" ref="R54:R105" si="22">IF(K54="",,G54*(F54+60))/1000</f>
        <v>0</v>
      </c>
      <c r="S54" s="296">
        <f t="shared" ref="S54:S105" si="23">IF(L54="",,G54*(F54+60))/1000</f>
        <v>0</v>
      </c>
      <c r="T54" s="106"/>
      <c r="U54" s="106"/>
      <c r="V54" s="297" t="str">
        <f t="shared" si="5"/>
        <v/>
      </c>
      <c r="W54" s="297" t="str">
        <f t="shared" si="6"/>
        <v/>
      </c>
      <c r="X54" s="297" t="str">
        <f t="shared" si="7"/>
        <v/>
      </c>
      <c r="Y54" s="297" t="str">
        <f t="shared" si="8"/>
        <v/>
      </c>
      <c r="Z54" s="297" t="str">
        <f t="shared" si="9"/>
        <v/>
      </c>
      <c r="AA54" s="298" t="str">
        <f t="shared" si="10"/>
        <v>0</v>
      </c>
      <c r="AB54" s="296">
        <f t="shared" si="16"/>
        <v>0</v>
      </c>
      <c r="AC54" s="296">
        <f t="shared" si="17"/>
        <v>0</v>
      </c>
      <c r="AD54" s="296">
        <f t="shared" si="18"/>
        <v>0</v>
      </c>
      <c r="AE54" s="296">
        <f t="shared" si="19"/>
        <v>0</v>
      </c>
      <c r="AF54" s="105"/>
      <c r="AG54" s="105"/>
      <c r="AH54" s="105"/>
      <c r="AI54" s="105"/>
      <c r="AJ54" s="105"/>
      <c r="AK54" s="105"/>
      <c r="AL54" s="105"/>
      <c r="AM54" s="105"/>
      <c r="AN54" s="105"/>
      <c r="AO54" s="81"/>
      <c r="AP54" s="81"/>
      <c r="AQ54" s="3"/>
      <c r="AR54" s="285"/>
      <c r="AS54" s="285"/>
      <c r="AT54" s="285"/>
      <c r="AU54" s="285"/>
      <c r="AV54" s="285"/>
      <c r="AW54" s="285"/>
      <c r="AX54" s="285"/>
      <c r="AY54" s="285"/>
      <c r="AZ54" s="285"/>
      <c r="BA54" s="285"/>
      <c r="BB54" s="285"/>
      <c r="BC54" s="285"/>
      <c r="BD54" s="285"/>
      <c r="BE54" s="285"/>
      <c r="BF54" s="285"/>
    </row>
    <row r="55" spans="1:58" ht="34.049999999999997" customHeight="1" x14ac:dyDescent="0.3">
      <c r="A55" s="278">
        <v>50</v>
      </c>
      <c r="B55" s="277"/>
      <c r="C55" s="275"/>
      <c r="D55" s="277"/>
      <c r="E55" s="275"/>
      <c r="F55" s="275"/>
      <c r="G55" s="275"/>
      <c r="H55" s="314" t="s">
        <v>3647</v>
      </c>
      <c r="I55" s="275"/>
      <c r="J55" s="275"/>
      <c r="K55" s="275"/>
      <c r="L55" s="275"/>
      <c r="M55" s="276"/>
      <c r="N55" s="106">
        <f t="shared" si="15"/>
        <v>0</v>
      </c>
      <c r="O55" s="106"/>
      <c r="P55" s="296">
        <f t="shared" si="20"/>
        <v>0</v>
      </c>
      <c r="Q55" s="296">
        <f t="shared" si="21"/>
        <v>0</v>
      </c>
      <c r="R55" s="296">
        <f t="shared" si="22"/>
        <v>0</v>
      </c>
      <c r="S55" s="296">
        <f t="shared" si="23"/>
        <v>0</v>
      </c>
      <c r="T55" s="106"/>
      <c r="U55" s="106"/>
      <c r="V55" s="297" t="str">
        <f t="shared" si="5"/>
        <v/>
      </c>
      <c r="W55" s="297" t="str">
        <f t="shared" si="6"/>
        <v/>
      </c>
      <c r="X55" s="297" t="str">
        <f t="shared" si="7"/>
        <v/>
      </c>
      <c r="Y55" s="297" t="str">
        <f t="shared" si="8"/>
        <v/>
      </c>
      <c r="Z55" s="297" t="str">
        <f t="shared" si="9"/>
        <v/>
      </c>
      <c r="AA55" s="298" t="str">
        <f t="shared" si="10"/>
        <v>0</v>
      </c>
      <c r="AB55" s="296">
        <f t="shared" si="16"/>
        <v>0</v>
      </c>
      <c r="AC55" s="296">
        <f t="shared" si="17"/>
        <v>0</v>
      </c>
      <c r="AD55" s="296">
        <f t="shared" si="18"/>
        <v>0</v>
      </c>
      <c r="AE55" s="296">
        <f t="shared" si="19"/>
        <v>0</v>
      </c>
      <c r="AF55" s="105"/>
      <c r="AG55" s="105"/>
      <c r="AH55" s="105"/>
      <c r="AI55" s="105"/>
      <c r="AJ55" s="105"/>
      <c r="AK55" s="105"/>
      <c r="AL55" s="105"/>
      <c r="AM55" s="105"/>
      <c r="AN55" s="105"/>
      <c r="AO55" s="81"/>
      <c r="AP55" s="81"/>
      <c r="AQ55" s="3"/>
      <c r="AR55" s="285"/>
      <c r="AS55" s="285"/>
      <c r="AT55" s="285"/>
      <c r="AU55" s="285"/>
      <c r="AV55" s="285"/>
      <c r="AW55" s="285"/>
      <c r="AX55" s="285"/>
      <c r="AY55" s="285"/>
      <c r="AZ55" s="285"/>
      <c r="BA55" s="285"/>
      <c r="BB55" s="285"/>
      <c r="BC55" s="285"/>
      <c r="BD55" s="285"/>
      <c r="BE55" s="285"/>
      <c r="BF55" s="285"/>
    </row>
    <row r="56" spans="1:58" ht="34.049999999999997" customHeight="1" x14ac:dyDescent="0.3">
      <c r="A56" s="278">
        <v>51</v>
      </c>
      <c r="B56" s="277"/>
      <c r="C56" s="275"/>
      <c r="D56" s="277"/>
      <c r="E56" s="275"/>
      <c r="F56" s="275"/>
      <c r="G56" s="275"/>
      <c r="H56" s="314" t="s">
        <v>3647</v>
      </c>
      <c r="I56" s="275"/>
      <c r="J56" s="275"/>
      <c r="K56" s="275"/>
      <c r="L56" s="275"/>
      <c r="M56" s="276"/>
      <c r="N56" s="106">
        <f t="shared" si="15"/>
        <v>0</v>
      </c>
      <c r="O56" s="106"/>
      <c r="P56" s="296">
        <f t="shared" si="20"/>
        <v>0</v>
      </c>
      <c r="Q56" s="296">
        <f t="shared" si="21"/>
        <v>0</v>
      </c>
      <c r="R56" s="296">
        <f t="shared" si="22"/>
        <v>0</v>
      </c>
      <c r="S56" s="296">
        <f t="shared" si="23"/>
        <v>0</v>
      </c>
      <c r="T56" s="106"/>
      <c r="U56" s="106"/>
      <c r="V56" s="297" t="str">
        <f t="shared" si="5"/>
        <v/>
      </c>
      <c r="W56" s="297" t="str">
        <f t="shared" si="6"/>
        <v/>
      </c>
      <c r="X56" s="297" t="str">
        <f t="shared" si="7"/>
        <v/>
      </c>
      <c r="Y56" s="297" t="str">
        <f t="shared" si="8"/>
        <v/>
      </c>
      <c r="Z56" s="297" t="str">
        <f t="shared" si="9"/>
        <v/>
      </c>
      <c r="AA56" s="298" t="str">
        <f t="shared" si="10"/>
        <v>0</v>
      </c>
      <c r="AB56" s="296">
        <f t="shared" si="16"/>
        <v>0</v>
      </c>
      <c r="AC56" s="296">
        <f t="shared" si="17"/>
        <v>0</v>
      </c>
      <c r="AD56" s="296">
        <f t="shared" si="18"/>
        <v>0</v>
      </c>
      <c r="AE56" s="296">
        <f t="shared" si="19"/>
        <v>0</v>
      </c>
      <c r="AF56" s="105"/>
      <c r="AG56" s="105"/>
      <c r="AH56" s="105"/>
      <c r="AI56" s="105"/>
      <c r="AJ56" s="105"/>
      <c r="AK56" s="105"/>
      <c r="AL56" s="105"/>
      <c r="AM56" s="105"/>
      <c r="AN56" s="105"/>
      <c r="AO56" s="81"/>
      <c r="AP56" s="81"/>
      <c r="AQ56" s="3"/>
      <c r="AR56" s="285"/>
      <c r="AS56" s="285"/>
      <c r="AT56" s="285"/>
      <c r="AU56" s="285"/>
      <c r="AV56" s="285"/>
      <c r="AW56" s="285"/>
      <c r="AX56" s="285"/>
      <c r="AY56" s="285"/>
      <c r="AZ56" s="285"/>
      <c r="BA56" s="285"/>
      <c r="BB56" s="285"/>
      <c r="BC56" s="285"/>
      <c r="BD56" s="285"/>
      <c r="BE56" s="285"/>
      <c r="BF56" s="285"/>
    </row>
    <row r="57" spans="1:58" ht="34.049999999999997" customHeight="1" x14ac:dyDescent="0.3">
      <c r="A57" s="278">
        <v>52</v>
      </c>
      <c r="B57" s="277"/>
      <c r="C57" s="275"/>
      <c r="D57" s="277"/>
      <c r="E57" s="275"/>
      <c r="F57" s="275"/>
      <c r="G57" s="275"/>
      <c r="H57" s="314" t="s">
        <v>3647</v>
      </c>
      <c r="I57" s="275"/>
      <c r="J57" s="275"/>
      <c r="K57" s="275"/>
      <c r="L57" s="275"/>
      <c r="M57" s="276"/>
      <c r="N57" s="106">
        <f t="shared" si="15"/>
        <v>0</v>
      </c>
      <c r="O57" s="106"/>
      <c r="P57" s="296">
        <f t="shared" si="20"/>
        <v>0</v>
      </c>
      <c r="Q57" s="296">
        <f t="shared" si="21"/>
        <v>0</v>
      </c>
      <c r="R57" s="296">
        <f t="shared" si="22"/>
        <v>0</v>
      </c>
      <c r="S57" s="296">
        <f t="shared" si="23"/>
        <v>0</v>
      </c>
      <c r="T57" s="106"/>
      <c r="U57" s="106"/>
      <c r="V57" s="297" t="str">
        <f t="shared" si="5"/>
        <v/>
      </c>
      <c r="W57" s="297" t="str">
        <f t="shared" si="6"/>
        <v/>
      </c>
      <c r="X57" s="297" t="str">
        <f t="shared" si="7"/>
        <v/>
      </c>
      <c r="Y57" s="297" t="str">
        <f t="shared" si="8"/>
        <v/>
      </c>
      <c r="Z57" s="297" t="str">
        <f t="shared" si="9"/>
        <v/>
      </c>
      <c r="AA57" s="298" t="str">
        <f t="shared" si="10"/>
        <v>0</v>
      </c>
      <c r="AB57" s="296">
        <f t="shared" si="16"/>
        <v>0</v>
      </c>
      <c r="AC57" s="296">
        <f t="shared" si="17"/>
        <v>0</v>
      </c>
      <c r="AD57" s="296">
        <f t="shared" si="18"/>
        <v>0</v>
      </c>
      <c r="AE57" s="296">
        <f t="shared" si="19"/>
        <v>0</v>
      </c>
      <c r="AF57" s="105"/>
      <c r="AG57" s="105"/>
      <c r="AH57" s="105"/>
      <c r="AI57" s="105"/>
      <c r="AJ57" s="105"/>
      <c r="AK57" s="105"/>
      <c r="AL57" s="105"/>
      <c r="AM57" s="105"/>
      <c r="AN57" s="105"/>
      <c r="AO57" s="81"/>
      <c r="AP57" s="81"/>
      <c r="AQ57" s="3"/>
      <c r="AR57" s="285"/>
      <c r="AS57" s="285"/>
      <c r="AT57" s="285"/>
      <c r="AU57" s="285"/>
      <c r="AV57" s="285"/>
      <c r="AW57" s="285"/>
      <c r="AX57" s="285"/>
      <c r="AY57" s="285"/>
      <c r="AZ57" s="285"/>
      <c r="BA57" s="285"/>
      <c r="BB57" s="285"/>
      <c r="BC57" s="285"/>
      <c r="BD57" s="285"/>
      <c r="BE57" s="285"/>
      <c r="BF57" s="285"/>
    </row>
    <row r="58" spans="1:58" ht="34.049999999999997" customHeight="1" x14ac:dyDescent="0.3">
      <c r="A58" s="278">
        <v>53</v>
      </c>
      <c r="B58" s="277"/>
      <c r="C58" s="275"/>
      <c r="D58" s="277"/>
      <c r="E58" s="275"/>
      <c r="F58" s="275"/>
      <c r="G58" s="275"/>
      <c r="H58" s="314" t="s">
        <v>3647</v>
      </c>
      <c r="I58" s="275"/>
      <c r="J58" s="275"/>
      <c r="K58" s="275"/>
      <c r="L58" s="275"/>
      <c r="M58" s="276"/>
      <c r="N58" s="106">
        <f t="shared" si="15"/>
        <v>0</v>
      </c>
      <c r="O58" s="106"/>
      <c r="P58" s="296">
        <f t="shared" si="20"/>
        <v>0</v>
      </c>
      <c r="Q58" s="296">
        <f t="shared" si="21"/>
        <v>0</v>
      </c>
      <c r="R58" s="296">
        <f t="shared" si="22"/>
        <v>0</v>
      </c>
      <c r="S58" s="296">
        <f t="shared" si="23"/>
        <v>0</v>
      </c>
      <c r="T58" s="106"/>
      <c r="U58" s="106"/>
      <c r="V58" s="297" t="str">
        <f t="shared" si="5"/>
        <v/>
      </c>
      <c r="W58" s="297" t="str">
        <f t="shared" si="6"/>
        <v/>
      </c>
      <c r="X58" s="297" t="str">
        <f t="shared" si="7"/>
        <v/>
      </c>
      <c r="Y58" s="297" t="str">
        <f t="shared" si="8"/>
        <v/>
      </c>
      <c r="Z58" s="297" t="str">
        <f t="shared" si="9"/>
        <v/>
      </c>
      <c r="AA58" s="298" t="str">
        <f t="shared" si="10"/>
        <v>0</v>
      </c>
      <c r="AB58" s="296">
        <f t="shared" si="16"/>
        <v>0</v>
      </c>
      <c r="AC58" s="296">
        <f t="shared" si="17"/>
        <v>0</v>
      </c>
      <c r="AD58" s="296">
        <f t="shared" si="18"/>
        <v>0</v>
      </c>
      <c r="AE58" s="296">
        <f t="shared" si="19"/>
        <v>0</v>
      </c>
      <c r="AF58" s="105"/>
      <c r="AG58" s="105"/>
      <c r="AH58" s="105"/>
      <c r="AI58" s="105"/>
      <c r="AJ58" s="105"/>
      <c r="AK58" s="105"/>
      <c r="AL58" s="105"/>
      <c r="AM58" s="105"/>
      <c r="AN58" s="105"/>
      <c r="AO58" s="81"/>
      <c r="AP58" s="81"/>
      <c r="AQ58" s="3"/>
      <c r="AR58" s="285"/>
      <c r="AS58" s="285"/>
      <c r="AT58" s="285"/>
      <c r="AU58" s="285"/>
      <c r="AV58" s="285"/>
      <c r="AW58" s="285"/>
      <c r="AX58" s="285"/>
      <c r="AY58" s="285"/>
      <c r="AZ58" s="285"/>
      <c r="BA58" s="285"/>
      <c r="BB58" s="285"/>
      <c r="BC58" s="285"/>
      <c r="BD58" s="285"/>
      <c r="BE58" s="285"/>
      <c r="BF58" s="285"/>
    </row>
    <row r="59" spans="1:58" ht="34.049999999999997" customHeight="1" x14ac:dyDescent="0.3">
      <c r="A59" s="278">
        <v>54</v>
      </c>
      <c r="B59" s="277"/>
      <c r="C59" s="275"/>
      <c r="D59" s="277"/>
      <c r="E59" s="275"/>
      <c r="F59" s="275"/>
      <c r="G59" s="275"/>
      <c r="H59" s="314" t="s">
        <v>3647</v>
      </c>
      <c r="I59" s="275"/>
      <c r="J59" s="275"/>
      <c r="K59" s="275"/>
      <c r="L59" s="275"/>
      <c r="M59" s="276"/>
      <c r="N59" s="106">
        <f t="shared" si="15"/>
        <v>0</v>
      </c>
      <c r="O59" s="106"/>
      <c r="P59" s="296">
        <f t="shared" si="20"/>
        <v>0</v>
      </c>
      <c r="Q59" s="296">
        <f t="shared" si="21"/>
        <v>0</v>
      </c>
      <c r="R59" s="296">
        <f t="shared" si="22"/>
        <v>0</v>
      </c>
      <c r="S59" s="296">
        <f t="shared" si="23"/>
        <v>0</v>
      </c>
      <c r="T59" s="106"/>
      <c r="U59" s="106"/>
      <c r="V59" s="297" t="str">
        <f t="shared" si="5"/>
        <v/>
      </c>
      <c r="W59" s="297" t="str">
        <f t="shared" si="6"/>
        <v/>
      </c>
      <c r="X59" s="297" t="str">
        <f t="shared" si="7"/>
        <v/>
      </c>
      <c r="Y59" s="297" t="str">
        <f t="shared" si="8"/>
        <v/>
      </c>
      <c r="Z59" s="297" t="str">
        <f t="shared" si="9"/>
        <v/>
      </c>
      <c r="AA59" s="298" t="str">
        <f t="shared" si="10"/>
        <v>0</v>
      </c>
      <c r="AB59" s="296">
        <f t="shared" si="16"/>
        <v>0</v>
      </c>
      <c r="AC59" s="296">
        <f t="shared" si="17"/>
        <v>0</v>
      </c>
      <c r="AD59" s="296">
        <f t="shared" si="18"/>
        <v>0</v>
      </c>
      <c r="AE59" s="296">
        <f t="shared" si="19"/>
        <v>0</v>
      </c>
      <c r="AF59" s="105"/>
      <c r="AG59" s="105"/>
      <c r="AH59" s="105"/>
      <c r="AI59" s="105"/>
      <c r="AJ59" s="105"/>
      <c r="AK59" s="105"/>
      <c r="AL59" s="105"/>
      <c r="AM59" s="105"/>
      <c r="AN59" s="105"/>
      <c r="AO59" s="81"/>
      <c r="AP59" s="81"/>
      <c r="AQ59" s="3"/>
      <c r="AR59" s="285"/>
      <c r="AS59" s="285"/>
      <c r="AT59" s="285"/>
      <c r="AU59" s="285"/>
      <c r="AV59" s="285"/>
      <c r="AW59" s="285"/>
      <c r="AX59" s="285"/>
      <c r="AY59" s="285"/>
      <c r="AZ59" s="285"/>
      <c r="BA59" s="285"/>
      <c r="BB59" s="285"/>
      <c r="BC59" s="285"/>
      <c r="BD59" s="285"/>
      <c r="BE59" s="285"/>
      <c r="BF59" s="285"/>
    </row>
    <row r="60" spans="1:58" ht="34.049999999999997" customHeight="1" x14ac:dyDescent="0.3">
      <c r="A60" s="278">
        <v>55</v>
      </c>
      <c r="B60" s="277"/>
      <c r="C60" s="275"/>
      <c r="D60" s="277"/>
      <c r="E60" s="275"/>
      <c r="F60" s="275"/>
      <c r="G60" s="275"/>
      <c r="H60" s="314" t="s">
        <v>3647</v>
      </c>
      <c r="I60" s="275"/>
      <c r="J60" s="275"/>
      <c r="K60" s="275"/>
      <c r="L60" s="275"/>
      <c r="M60" s="276"/>
      <c r="N60" s="106">
        <f t="shared" si="15"/>
        <v>0</v>
      </c>
      <c r="O60" s="106"/>
      <c r="P60" s="296">
        <f t="shared" si="20"/>
        <v>0</v>
      </c>
      <c r="Q60" s="296">
        <f t="shared" si="21"/>
        <v>0</v>
      </c>
      <c r="R60" s="296">
        <f t="shared" si="22"/>
        <v>0</v>
      </c>
      <c r="S60" s="296">
        <f t="shared" si="23"/>
        <v>0</v>
      </c>
      <c r="T60" s="106"/>
      <c r="U60" s="106"/>
      <c r="V60" s="297" t="str">
        <f t="shared" si="5"/>
        <v/>
      </c>
      <c r="W60" s="297" t="str">
        <f t="shared" si="6"/>
        <v/>
      </c>
      <c r="X60" s="297" t="str">
        <f t="shared" si="7"/>
        <v/>
      </c>
      <c r="Y60" s="297" t="str">
        <f t="shared" si="8"/>
        <v/>
      </c>
      <c r="Z60" s="297" t="str">
        <f t="shared" si="9"/>
        <v/>
      </c>
      <c r="AA60" s="298" t="str">
        <f t="shared" si="10"/>
        <v>0</v>
      </c>
      <c r="AB60" s="296">
        <f t="shared" si="16"/>
        <v>0</v>
      </c>
      <c r="AC60" s="296">
        <f t="shared" si="17"/>
        <v>0</v>
      </c>
      <c r="AD60" s="296">
        <f t="shared" si="18"/>
        <v>0</v>
      </c>
      <c r="AE60" s="296">
        <f t="shared" si="19"/>
        <v>0</v>
      </c>
      <c r="AF60" s="105"/>
      <c r="AG60" s="105"/>
      <c r="AH60" s="105"/>
      <c r="AI60" s="105"/>
      <c r="AJ60" s="105"/>
      <c r="AK60" s="105"/>
      <c r="AL60" s="105"/>
      <c r="AM60" s="105"/>
      <c r="AN60" s="105"/>
      <c r="AO60" s="81"/>
      <c r="AP60" s="81"/>
      <c r="AQ60" s="3"/>
      <c r="AR60" s="285"/>
      <c r="AS60" s="285"/>
      <c r="AT60" s="285"/>
      <c r="AU60" s="285"/>
      <c r="AV60" s="285"/>
      <c r="AW60" s="285"/>
      <c r="AX60" s="285"/>
      <c r="AY60" s="285"/>
      <c r="AZ60" s="285"/>
      <c r="BA60" s="285"/>
      <c r="BB60" s="285"/>
      <c r="BC60" s="285"/>
      <c r="BD60" s="285"/>
      <c r="BE60" s="285"/>
      <c r="BF60" s="285"/>
    </row>
    <row r="61" spans="1:58" ht="34.049999999999997" customHeight="1" x14ac:dyDescent="0.3">
      <c r="A61" s="278">
        <v>56</v>
      </c>
      <c r="B61" s="277"/>
      <c r="C61" s="275"/>
      <c r="D61" s="277"/>
      <c r="E61" s="275"/>
      <c r="F61" s="275"/>
      <c r="G61" s="275"/>
      <c r="H61" s="314" t="s">
        <v>3647</v>
      </c>
      <c r="I61" s="275"/>
      <c r="J61" s="275"/>
      <c r="K61" s="275"/>
      <c r="L61" s="275"/>
      <c r="M61" s="276"/>
      <c r="N61" s="106">
        <f t="shared" si="15"/>
        <v>0</v>
      </c>
      <c r="O61" s="106"/>
      <c r="P61" s="296">
        <f t="shared" si="20"/>
        <v>0</v>
      </c>
      <c r="Q61" s="296">
        <f t="shared" si="21"/>
        <v>0</v>
      </c>
      <c r="R61" s="296">
        <f t="shared" si="22"/>
        <v>0</v>
      </c>
      <c r="S61" s="296">
        <f t="shared" si="23"/>
        <v>0</v>
      </c>
      <c r="T61" s="106"/>
      <c r="U61" s="106"/>
      <c r="V61" s="297" t="str">
        <f t="shared" si="5"/>
        <v/>
      </c>
      <c r="W61" s="297" t="str">
        <f t="shared" si="6"/>
        <v/>
      </c>
      <c r="X61" s="297" t="str">
        <f t="shared" si="7"/>
        <v/>
      </c>
      <c r="Y61" s="297" t="str">
        <f t="shared" si="8"/>
        <v/>
      </c>
      <c r="Z61" s="297" t="str">
        <f t="shared" si="9"/>
        <v/>
      </c>
      <c r="AA61" s="298" t="str">
        <f t="shared" si="10"/>
        <v>0</v>
      </c>
      <c r="AB61" s="296">
        <f t="shared" si="16"/>
        <v>0</v>
      </c>
      <c r="AC61" s="296">
        <f t="shared" si="17"/>
        <v>0</v>
      </c>
      <c r="AD61" s="296">
        <f t="shared" si="18"/>
        <v>0</v>
      </c>
      <c r="AE61" s="296">
        <f t="shared" si="19"/>
        <v>0</v>
      </c>
      <c r="AF61" s="105"/>
      <c r="AG61" s="105"/>
      <c r="AH61" s="105"/>
      <c r="AI61" s="105"/>
      <c r="AJ61" s="105"/>
      <c r="AK61" s="105"/>
      <c r="AL61" s="105"/>
      <c r="AM61" s="105"/>
      <c r="AN61" s="105"/>
      <c r="AO61" s="81"/>
      <c r="AP61" s="81"/>
      <c r="AQ61" s="3"/>
      <c r="AR61" s="285"/>
      <c r="AS61" s="285"/>
      <c r="AT61" s="285"/>
      <c r="AU61" s="285"/>
      <c r="AV61" s="285"/>
      <c r="AW61" s="285"/>
      <c r="AX61" s="285"/>
      <c r="AY61" s="285"/>
      <c r="AZ61" s="285"/>
      <c r="BA61" s="285"/>
      <c r="BB61" s="285"/>
      <c r="BC61" s="285"/>
      <c r="BD61" s="285"/>
      <c r="BE61" s="285"/>
      <c r="BF61" s="285"/>
    </row>
    <row r="62" spans="1:58" ht="34.049999999999997" customHeight="1" x14ac:dyDescent="0.3">
      <c r="A62" s="278">
        <v>57</v>
      </c>
      <c r="B62" s="277"/>
      <c r="C62" s="275"/>
      <c r="D62" s="277"/>
      <c r="E62" s="275"/>
      <c r="F62" s="275"/>
      <c r="G62" s="275"/>
      <c r="H62" s="314" t="s">
        <v>3647</v>
      </c>
      <c r="I62" s="275"/>
      <c r="J62" s="275"/>
      <c r="K62" s="275"/>
      <c r="L62" s="275"/>
      <c r="M62" s="276"/>
      <c r="N62" s="106">
        <f t="shared" si="15"/>
        <v>0</v>
      </c>
      <c r="O62" s="106"/>
      <c r="P62" s="296">
        <f t="shared" si="20"/>
        <v>0</v>
      </c>
      <c r="Q62" s="296">
        <f t="shared" si="21"/>
        <v>0</v>
      </c>
      <c r="R62" s="296">
        <f t="shared" si="22"/>
        <v>0</v>
      </c>
      <c r="S62" s="296">
        <f t="shared" si="23"/>
        <v>0</v>
      </c>
      <c r="T62" s="106"/>
      <c r="U62" s="106"/>
      <c r="V62" s="297" t="str">
        <f t="shared" si="5"/>
        <v/>
      </c>
      <c r="W62" s="297" t="str">
        <f t="shared" si="6"/>
        <v/>
      </c>
      <c r="X62" s="297" t="str">
        <f t="shared" si="7"/>
        <v/>
      </c>
      <c r="Y62" s="297" t="str">
        <f t="shared" si="8"/>
        <v/>
      </c>
      <c r="Z62" s="297" t="str">
        <f t="shared" si="9"/>
        <v/>
      </c>
      <c r="AA62" s="298" t="str">
        <f t="shared" si="10"/>
        <v>0</v>
      </c>
      <c r="AB62" s="296">
        <f t="shared" si="16"/>
        <v>0</v>
      </c>
      <c r="AC62" s="296">
        <f t="shared" si="17"/>
        <v>0</v>
      </c>
      <c r="AD62" s="296">
        <f t="shared" si="18"/>
        <v>0</v>
      </c>
      <c r="AE62" s="296">
        <f t="shared" si="19"/>
        <v>0</v>
      </c>
      <c r="AF62" s="105"/>
      <c r="AG62" s="105"/>
      <c r="AH62" s="105"/>
      <c r="AI62" s="105"/>
      <c r="AJ62" s="105"/>
      <c r="AK62" s="105"/>
      <c r="AL62" s="105"/>
      <c r="AM62" s="105"/>
      <c r="AN62" s="105"/>
      <c r="AO62" s="81"/>
      <c r="AP62" s="81"/>
      <c r="AQ62" s="3"/>
      <c r="AR62" s="285"/>
      <c r="AS62" s="285"/>
      <c r="AT62" s="285"/>
      <c r="AU62" s="285"/>
      <c r="AV62" s="285"/>
      <c r="AW62" s="285"/>
      <c r="AX62" s="285"/>
      <c r="AY62" s="285"/>
      <c r="AZ62" s="285"/>
      <c r="BA62" s="285"/>
      <c r="BB62" s="285"/>
      <c r="BC62" s="285"/>
      <c r="BD62" s="285"/>
      <c r="BE62" s="285"/>
      <c r="BF62" s="285"/>
    </row>
    <row r="63" spans="1:58" ht="34.049999999999997" customHeight="1" x14ac:dyDescent="0.3">
      <c r="A63" s="278">
        <v>58</v>
      </c>
      <c r="B63" s="277"/>
      <c r="C63" s="275"/>
      <c r="D63" s="277"/>
      <c r="E63" s="275"/>
      <c r="F63" s="275"/>
      <c r="G63" s="275"/>
      <c r="H63" s="314" t="s">
        <v>3647</v>
      </c>
      <c r="I63" s="275"/>
      <c r="J63" s="275"/>
      <c r="K63" s="275"/>
      <c r="L63" s="275"/>
      <c r="M63" s="276"/>
      <c r="N63" s="106">
        <f t="shared" si="15"/>
        <v>0</v>
      </c>
      <c r="O63" s="106"/>
      <c r="P63" s="296">
        <f t="shared" si="20"/>
        <v>0</v>
      </c>
      <c r="Q63" s="296">
        <f t="shared" si="21"/>
        <v>0</v>
      </c>
      <c r="R63" s="296">
        <f t="shared" si="22"/>
        <v>0</v>
      </c>
      <c r="S63" s="296">
        <f t="shared" si="23"/>
        <v>0</v>
      </c>
      <c r="T63" s="106"/>
      <c r="U63" s="106"/>
      <c r="V63" s="297" t="str">
        <f t="shared" si="5"/>
        <v/>
      </c>
      <c r="W63" s="297" t="str">
        <f t="shared" si="6"/>
        <v/>
      </c>
      <c r="X63" s="297" t="str">
        <f t="shared" si="7"/>
        <v/>
      </c>
      <c r="Y63" s="297" t="str">
        <f t="shared" si="8"/>
        <v/>
      </c>
      <c r="Z63" s="297" t="str">
        <f t="shared" si="9"/>
        <v/>
      </c>
      <c r="AA63" s="298" t="str">
        <f t="shared" si="10"/>
        <v>0</v>
      </c>
      <c r="AB63" s="296">
        <f t="shared" si="16"/>
        <v>0</v>
      </c>
      <c r="AC63" s="296">
        <f t="shared" si="17"/>
        <v>0</v>
      </c>
      <c r="AD63" s="296">
        <f t="shared" si="18"/>
        <v>0</v>
      </c>
      <c r="AE63" s="296">
        <f t="shared" si="19"/>
        <v>0</v>
      </c>
      <c r="AF63" s="105"/>
      <c r="AG63" s="105"/>
      <c r="AH63" s="105"/>
      <c r="AI63" s="105"/>
      <c r="AJ63" s="105"/>
      <c r="AK63" s="105"/>
      <c r="AL63" s="105"/>
      <c r="AM63" s="105"/>
      <c r="AN63" s="105"/>
      <c r="AO63" s="81"/>
      <c r="AP63" s="81"/>
      <c r="AQ63" s="3"/>
      <c r="AR63" s="285"/>
      <c r="AS63" s="285"/>
      <c r="AT63" s="285"/>
      <c r="AU63" s="285"/>
      <c r="AV63" s="285"/>
      <c r="AW63" s="285"/>
      <c r="AX63" s="285"/>
      <c r="AY63" s="285"/>
      <c r="AZ63" s="285"/>
      <c r="BA63" s="285"/>
      <c r="BB63" s="285"/>
      <c r="BC63" s="285"/>
      <c r="BD63" s="285"/>
      <c r="BE63" s="285"/>
      <c r="BF63" s="285"/>
    </row>
    <row r="64" spans="1:58" ht="34.049999999999997" customHeight="1" x14ac:dyDescent="0.3">
      <c r="A64" s="278">
        <v>59</v>
      </c>
      <c r="B64" s="277"/>
      <c r="C64" s="275"/>
      <c r="D64" s="277"/>
      <c r="E64" s="275"/>
      <c r="F64" s="275"/>
      <c r="G64" s="275"/>
      <c r="H64" s="314" t="s">
        <v>3647</v>
      </c>
      <c r="I64" s="275"/>
      <c r="J64" s="275"/>
      <c r="K64" s="275"/>
      <c r="L64" s="275"/>
      <c r="M64" s="276"/>
      <c r="N64" s="106">
        <f t="shared" si="15"/>
        <v>0</v>
      </c>
      <c r="O64" s="106"/>
      <c r="P64" s="296">
        <f t="shared" si="20"/>
        <v>0</v>
      </c>
      <c r="Q64" s="296">
        <f t="shared" si="21"/>
        <v>0</v>
      </c>
      <c r="R64" s="296">
        <f t="shared" si="22"/>
        <v>0</v>
      </c>
      <c r="S64" s="296">
        <f t="shared" si="23"/>
        <v>0</v>
      </c>
      <c r="T64" s="106"/>
      <c r="U64" s="106"/>
      <c r="V64" s="297" t="str">
        <f t="shared" si="5"/>
        <v/>
      </c>
      <c r="W64" s="297" t="str">
        <f t="shared" si="6"/>
        <v/>
      </c>
      <c r="X64" s="297" t="str">
        <f t="shared" si="7"/>
        <v/>
      </c>
      <c r="Y64" s="297" t="str">
        <f t="shared" si="8"/>
        <v/>
      </c>
      <c r="Z64" s="297" t="str">
        <f t="shared" si="9"/>
        <v/>
      </c>
      <c r="AA64" s="298" t="str">
        <f t="shared" si="10"/>
        <v>0</v>
      </c>
      <c r="AB64" s="296">
        <f t="shared" si="16"/>
        <v>0</v>
      </c>
      <c r="AC64" s="296">
        <f t="shared" si="17"/>
        <v>0</v>
      </c>
      <c r="AD64" s="296">
        <f t="shared" si="18"/>
        <v>0</v>
      </c>
      <c r="AE64" s="296">
        <f t="shared" si="19"/>
        <v>0</v>
      </c>
      <c r="AF64" s="105"/>
      <c r="AG64" s="105"/>
      <c r="AH64" s="105"/>
      <c r="AI64" s="105"/>
      <c r="AJ64" s="105"/>
      <c r="AK64" s="105"/>
      <c r="AL64" s="105"/>
      <c r="AM64" s="105"/>
      <c r="AN64" s="105"/>
      <c r="AO64" s="81"/>
      <c r="AP64" s="81"/>
      <c r="AQ64" s="3"/>
      <c r="AR64" s="285"/>
      <c r="AS64" s="285"/>
      <c r="AT64" s="285"/>
      <c r="AU64" s="285"/>
      <c r="AV64" s="285"/>
      <c r="AW64" s="285"/>
      <c r="AX64" s="285"/>
      <c r="AY64" s="285"/>
      <c r="AZ64" s="285"/>
      <c r="BA64" s="285"/>
      <c r="BB64" s="285"/>
      <c r="BC64" s="285"/>
      <c r="BD64" s="285"/>
      <c r="BE64" s="285"/>
      <c r="BF64" s="285"/>
    </row>
    <row r="65" spans="1:58" ht="34.049999999999997" customHeight="1" x14ac:dyDescent="0.3">
      <c r="A65" s="278">
        <v>60</v>
      </c>
      <c r="B65" s="277"/>
      <c r="C65" s="275"/>
      <c r="D65" s="277"/>
      <c r="E65" s="275"/>
      <c r="F65" s="275"/>
      <c r="G65" s="275"/>
      <c r="H65" s="314" t="s">
        <v>3647</v>
      </c>
      <c r="I65" s="275"/>
      <c r="J65" s="275"/>
      <c r="K65" s="275"/>
      <c r="L65" s="275"/>
      <c r="M65" s="276"/>
      <c r="N65" s="106">
        <f t="shared" si="15"/>
        <v>0</v>
      </c>
      <c r="O65" s="106"/>
      <c r="P65" s="296">
        <f t="shared" si="20"/>
        <v>0</v>
      </c>
      <c r="Q65" s="296">
        <f t="shared" si="21"/>
        <v>0</v>
      </c>
      <c r="R65" s="296">
        <f t="shared" si="22"/>
        <v>0</v>
      </c>
      <c r="S65" s="296">
        <f t="shared" si="23"/>
        <v>0</v>
      </c>
      <c r="T65" s="106"/>
      <c r="U65" s="106"/>
      <c r="V65" s="297" t="str">
        <f t="shared" si="5"/>
        <v/>
      </c>
      <c r="W65" s="297" t="str">
        <f t="shared" si="6"/>
        <v/>
      </c>
      <c r="X65" s="297" t="str">
        <f t="shared" si="7"/>
        <v/>
      </c>
      <c r="Y65" s="297" t="str">
        <f t="shared" si="8"/>
        <v/>
      </c>
      <c r="Z65" s="297" t="str">
        <f t="shared" si="9"/>
        <v/>
      </c>
      <c r="AA65" s="298" t="str">
        <f t="shared" si="10"/>
        <v>0</v>
      </c>
      <c r="AB65" s="296">
        <f t="shared" si="16"/>
        <v>0</v>
      </c>
      <c r="AC65" s="296">
        <f t="shared" si="17"/>
        <v>0</v>
      </c>
      <c r="AD65" s="296">
        <f t="shared" si="18"/>
        <v>0</v>
      </c>
      <c r="AE65" s="296">
        <f t="shared" si="19"/>
        <v>0</v>
      </c>
      <c r="AF65" s="105"/>
      <c r="AG65" s="105"/>
      <c r="AH65" s="105"/>
      <c r="AI65" s="105"/>
      <c r="AJ65" s="105"/>
      <c r="AK65" s="105"/>
      <c r="AL65" s="105"/>
      <c r="AM65" s="105"/>
      <c r="AN65" s="105"/>
      <c r="AO65" s="81"/>
      <c r="AP65" s="81"/>
      <c r="AQ65" s="3"/>
      <c r="AR65" s="285"/>
      <c r="AS65" s="285"/>
      <c r="AT65" s="285"/>
      <c r="AU65" s="285"/>
      <c r="AV65" s="285"/>
      <c r="AW65" s="285"/>
      <c r="AX65" s="285"/>
      <c r="AY65" s="285"/>
      <c r="AZ65" s="285"/>
      <c r="BA65" s="285"/>
      <c r="BB65" s="285"/>
      <c r="BC65" s="285"/>
      <c r="BD65" s="285"/>
      <c r="BE65" s="285"/>
      <c r="BF65" s="285"/>
    </row>
    <row r="66" spans="1:58" ht="34.049999999999997" customHeight="1" x14ac:dyDescent="0.3">
      <c r="A66" s="278">
        <v>61</v>
      </c>
      <c r="B66" s="277"/>
      <c r="C66" s="275"/>
      <c r="D66" s="277"/>
      <c r="E66" s="275"/>
      <c r="F66" s="275"/>
      <c r="G66" s="275"/>
      <c r="H66" s="314" t="s">
        <v>3647</v>
      </c>
      <c r="I66" s="275"/>
      <c r="J66" s="275"/>
      <c r="K66" s="275"/>
      <c r="L66" s="275"/>
      <c r="M66" s="276"/>
      <c r="N66" s="106">
        <f t="shared" si="15"/>
        <v>0</v>
      </c>
      <c r="O66" s="106"/>
      <c r="P66" s="296">
        <f t="shared" si="20"/>
        <v>0</v>
      </c>
      <c r="Q66" s="296">
        <f t="shared" si="21"/>
        <v>0</v>
      </c>
      <c r="R66" s="296">
        <f t="shared" si="22"/>
        <v>0</v>
      </c>
      <c r="S66" s="296">
        <f t="shared" si="23"/>
        <v>0</v>
      </c>
      <c r="T66" s="106"/>
      <c r="U66" s="106"/>
      <c r="V66" s="297" t="str">
        <f t="shared" si="5"/>
        <v/>
      </c>
      <c r="W66" s="297" t="str">
        <f t="shared" si="6"/>
        <v/>
      </c>
      <c r="X66" s="297" t="str">
        <f t="shared" si="7"/>
        <v/>
      </c>
      <c r="Y66" s="297" t="str">
        <f t="shared" si="8"/>
        <v/>
      </c>
      <c r="Z66" s="297" t="str">
        <f t="shared" si="9"/>
        <v/>
      </c>
      <c r="AA66" s="298" t="str">
        <f t="shared" si="10"/>
        <v>0</v>
      </c>
      <c r="AB66" s="296">
        <f t="shared" si="16"/>
        <v>0</v>
      </c>
      <c r="AC66" s="296">
        <f t="shared" si="17"/>
        <v>0</v>
      </c>
      <c r="AD66" s="296">
        <f t="shared" si="18"/>
        <v>0</v>
      </c>
      <c r="AE66" s="296">
        <f t="shared" si="19"/>
        <v>0</v>
      </c>
      <c r="AF66" s="105"/>
      <c r="AG66" s="105"/>
      <c r="AH66" s="105"/>
      <c r="AI66" s="105"/>
      <c r="AJ66" s="105"/>
      <c r="AK66" s="105"/>
      <c r="AL66" s="105"/>
      <c r="AM66" s="105"/>
      <c r="AN66" s="105"/>
      <c r="AO66" s="81"/>
      <c r="AP66" s="81"/>
      <c r="AQ66" s="3"/>
      <c r="AR66" s="285"/>
      <c r="AS66" s="285"/>
      <c r="AT66" s="285"/>
      <c r="AU66" s="285"/>
      <c r="AV66" s="285"/>
      <c r="AW66" s="285"/>
      <c r="AX66" s="285"/>
      <c r="AY66" s="285"/>
      <c r="AZ66" s="285"/>
      <c r="BA66" s="285"/>
      <c r="BB66" s="285"/>
      <c r="BC66" s="285"/>
      <c r="BD66" s="285"/>
      <c r="BE66" s="285"/>
      <c r="BF66" s="285"/>
    </row>
    <row r="67" spans="1:58" ht="34.049999999999997" customHeight="1" x14ac:dyDescent="0.3">
      <c r="A67" s="278">
        <v>62</v>
      </c>
      <c r="B67" s="277"/>
      <c r="C67" s="275"/>
      <c r="D67" s="277"/>
      <c r="E67" s="275"/>
      <c r="F67" s="275"/>
      <c r="G67" s="275"/>
      <c r="H67" s="314" t="s">
        <v>3647</v>
      </c>
      <c r="I67" s="275"/>
      <c r="J67" s="275"/>
      <c r="K67" s="275"/>
      <c r="L67" s="275"/>
      <c r="M67" s="276"/>
      <c r="N67" s="106">
        <f t="shared" si="15"/>
        <v>0</v>
      </c>
      <c r="O67" s="106"/>
      <c r="P67" s="296">
        <f t="shared" si="20"/>
        <v>0</v>
      </c>
      <c r="Q67" s="296">
        <f t="shared" si="21"/>
        <v>0</v>
      </c>
      <c r="R67" s="296">
        <f t="shared" si="22"/>
        <v>0</v>
      </c>
      <c r="S67" s="296">
        <f t="shared" si="23"/>
        <v>0</v>
      </c>
      <c r="T67" s="106"/>
      <c r="U67" s="106"/>
      <c r="V67" s="297" t="str">
        <f t="shared" si="5"/>
        <v/>
      </c>
      <c r="W67" s="297" t="str">
        <f t="shared" si="6"/>
        <v/>
      </c>
      <c r="X67" s="297" t="str">
        <f t="shared" si="7"/>
        <v/>
      </c>
      <c r="Y67" s="297" t="str">
        <f t="shared" si="8"/>
        <v/>
      </c>
      <c r="Z67" s="297" t="str">
        <f t="shared" si="9"/>
        <v/>
      </c>
      <c r="AA67" s="298" t="str">
        <f t="shared" si="10"/>
        <v>0</v>
      </c>
      <c r="AB67" s="296">
        <f t="shared" si="16"/>
        <v>0</v>
      </c>
      <c r="AC67" s="296">
        <f t="shared" si="17"/>
        <v>0</v>
      </c>
      <c r="AD67" s="296">
        <f t="shared" si="18"/>
        <v>0</v>
      </c>
      <c r="AE67" s="296">
        <f t="shared" si="19"/>
        <v>0</v>
      </c>
      <c r="AF67" s="105"/>
      <c r="AG67" s="105"/>
      <c r="AH67" s="105"/>
      <c r="AI67" s="105"/>
      <c r="AJ67" s="105"/>
      <c r="AK67" s="105"/>
      <c r="AL67" s="105"/>
      <c r="AM67" s="105"/>
      <c r="AN67" s="105"/>
      <c r="AO67" s="81"/>
      <c r="AP67" s="81"/>
      <c r="AQ67" s="3"/>
      <c r="AR67" s="285"/>
      <c r="AS67" s="285"/>
      <c r="AT67" s="285"/>
      <c r="AU67" s="285"/>
      <c r="AV67" s="285"/>
      <c r="AW67" s="285"/>
      <c r="AX67" s="285"/>
      <c r="AY67" s="285"/>
      <c r="AZ67" s="285"/>
      <c r="BA67" s="285"/>
      <c r="BB67" s="285"/>
      <c r="BC67" s="285"/>
      <c r="BD67" s="285"/>
      <c r="BE67" s="285"/>
      <c r="BF67" s="285"/>
    </row>
    <row r="68" spans="1:58" ht="34.049999999999997" customHeight="1" x14ac:dyDescent="0.3">
      <c r="A68" s="278">
        <v>63</v>
      </c>
      <c r="B68" s="277"/>
      <c r="C68" s="275"/>
      <c r="D68" s="277"/>
      <c r="E68" s="275"/>
      <c r="F68" s="275"/>
      <c r="G68" s="275"/>
      <c r="H68" s="314" t="s">
        <v>3647</v>
      </c>
      <c r="I68" s="275"/>
      <c r="J68" s="275"/>
      <c r="K68" s="275"/>
      <c r="L68" s="275"/>
      <c r="M68" s="276"/>
      <c r="N68" s="106">
        <f t="shared" si="15"/>
        <v>0</v>
      </c>
      <c r="O68" s="106"/>
      <c r="P68" s="296">
        <f t="shared" si="20"/>
        <v>0</v>
      </c>
      <c r="Q68" s="296">
        <f t="shared" si="21"/>
        <v>0</v>
      </c>
      <c r="R68" s="296">
        <f t="shared" si="22"/>
        <v>0</v>
      </c>
      <c r="S68" s="296">
        <f t="shared" si="23"/>
        <v>0</v>
      </c>
      <c r="T68" s="106"/>
      <c r="U68" s="106"/>
      <c r="V68" s="297" t="str">
        <f t="shared" si="5"/>
        <v/>
      </c>
      <c r="W68" s="297" t="str">
        <f t="shared" si="6"/>
        <v/>
      </c>
      <c r="X68" s="297" t="str">
        <f t="shared" si="7"/>
        <v/>
      </c>
      <c r="Y68" s="297" t="str">
        <f t="shared" si="8"/>
        <v/>
      </c>
      <c r="Z68" s="297" t="str">
        <f t="shared" si="9"/>
        <v/>
      </c>
      <c r="AA68" s="298" t="str">
        <f t="shared" si="10"/>
        <v>0</v>
      </c>
      <c r="AB68" s="296">
        <f t="shared" si="16"/>
        <v>0</v>
      </c>
      <c r="AC68" s="296">
        <f t="shared" si="17"/>
        <v>0</v>
      </c>
      <c r="AD68" s="296">
        <f t="shared" si="18"/>
        <v>0</v>
      </c>
      <c r="AE68" s="296">
        <f t="shared" si="19"/>
        <v>0</v>
      </c>
      <c r="AF68" s="105"/>
      <c r="AG68" s="105"/>
      <c r="AH68" s="105"/>
      <c r="AI68" s="105"/>
      <c r="AJ68" s="105"/>
      <c r="AK68" s="105"/>
      <c r="AL68" s="105"/>
      <c r="AM68" s="105"/>
      <c r="AN68" s="105"/>
      <c r="AO68" s="81"/>
      <c r="AP68" s="81"/>
      <c r="AQ68" s="3"/>
      <c r="AR68" s="285"/>
      <c r="AS68" s="285"/>
      <c r="AT68" s="285"/>
      <c r="AU68" s="285"/>
      <c r="AV68" s="285"/>
      <c r="AW68" s="285"/>
      <c r="AX68" s="285"/>
      <c r="AY68" s="285"/>
      <c r="AZ68" s="285"/>
      <c r="BA68" s="285"/>
      <c r="BB68" s="285"/>
      <c r="BC68" s="285"/>
      <c r="BD68" s="285"/>
      <c r="BE68" s="285"/>
      <c r="BF68" s="285"/>
    </row>
    <row r="69" spans="1:58" ht="34.049999999999997" customHeight="1" x14ac:dyDescent="0.3">
      <c r="A69" s="278">
        <v>64</v>
      </c>
      <c r="B69" s="277"/>
      <c r="C69" s="275"/>
      <c r="D69" s="277"/>
      <c r="E69" s="275"/>
      <c r="F69" s="275"/>
      <c r="G69" s="275"/>
      <c r="H69" s="314" t="s">
        <v>3647</v>
      </c>
      <c r="I69" s="275"/>
      <c r="J69" s="275"/>
      <c r="K69" s="275"/>
      <c r="L69" s="275"/>
      <c r="M69" s="276"/>
      <c r="N69" s="106">
        <f t="shared" si="15"/>
        <v>0</v>
      </c>
      <c r="O69" s="106"/>
      <c r="P69" s="296">
        <f t="shared" si="20"/>
        <v>0</v>
      </c>
      <c r="Q69" s="296">
        <f t="shared" si="21"/>
        <v>0</v>
      </c>
      <c r="R69" s="296">
        <f t="shared" si="22"/>
        <v>0</v>
      </c>
      <c r="S69" s="296">
        <f t="shared" si="23"/>
        <v>0</v>
      </c>
      <c r="T69" s="106"/>
      <c r="U69" s="106"/>
      <c r="V69" s="297" t="str">
        <f t="shared" si="5"/>
        <v/>
      </c>
      <c r="W69" s="297" t="str">
        <f t="shared" si="6"/>
        <v/>
      </c>
      <c r="X69" s="297" t="str">
        <f t="shared" si="7"/>
        <v/>
      </c>
      <c r="Y69" s="297" t="str">
        <f t="shared" si="8"/>
        <v/>
      </c>
      <c r="Z69" s="297" t="str">
        <f t="shared" si="9"/>
        <v/>
      </c>
      <c r="AA69" s="298" t="str">
        <f t="shared" si="10"/>
        <v>0</v>
      </c>
      <c r="AB69" s="296">
        <f t="shared" si="16"/>
        <v>0</v>
      </c>
      <c r="AC69" s="296">
        <f t="shared" si="17"/>
        <v>0</v>
      </c>
      <c r="AD69" s="296">
        <f t="shared" si="18"/>
        <v>0</v>
      </c>
      <c r="AE69" s="296">
        <f t="shared" si="19"/>
        <v>0</v>
      </c>
      <c r="AF69" s="105"/>
      <c r="AG69" s="105"/>
      <c r="AH69" s="105"/>
      <c r="AI69" s="105"/>
      <c r="AJ69" s="105"/>
      <c r="AK69" s="105"/>
      <c r="AL69" s="105"/>
      <c r="AM69" s="105"/>
      <c r="AN69" s="105"/>
      <c r="AO69" s="81"/>
      <c r="AP69" s="81"/>
      <c r="AQ69" s="3"/>
      <c r="AR69" s="285"/>
      <c r="AS69" s="285"/>
      <c r="AT69" s="285"/>
      <c r="AU69" s="285"/>
      <c r="AV69" s="285"/>
      <c r="AW69" s="285"/>
      <c r="AX69" s="285"/>
      <c r="AY69" s="285"/>
      <c r="AZ69" s="285"/>
      <c r="BA69" s="285"/>
      <c r="BB69" s="285"/>
      <c r="BC69" s="285"/>
      <c r="BD69" s="285"/>
      <c r="BE69" s="285"/>
      <c r="BF69" s="285"/>
    </row>
    <row r="70" spans="1:58" ht="34.049999999999997" customHeight="1" x14ac:dyDescent="0.3">
      <c r="A70" s="278">
        <v>65</v>
      </c>
      <c r="B70" s="277"/>
      <c r="C70" s="275"/>
      <c r="D70" s="277"/>
      <c r="E70" s="275"/>
      <c r="F70" s="275"/>
      <c r="G70" s="275"/>
      <c r="H70" s="314" t="s">
        <v>3647</v>
      </c>
      <c r="I70" s="275"/>
      <c r="J70" s="275"/>
      <c r="K70" s="275"/>
      <c r="L70" s="275"/>
      <c r="M70" s="276"/>
      <c r="N70" s="106">
        <f t="shared" si="15"/>
        <v>0</v>
      </c>
      <c r="O70" s="106"/>
      <c r="P70" s="296">
        <f t="shared" si="20"/>
        <v>0</v>
      </c>
      <c r="Q70" s="296">
        <f t="shared" si="21"/>
        <v>0</v>
      </c>
      <c r="R70" s="296">
        <f t="shared" si="22"/>
        <v>0</v>
      </c>
      <c r="S70" s="296">
        <f t="shared" si="23"/>
        <v>0</v>
      </c>
      <c r="T70" s="106"/>
      <c r="U70" s="106"/>
      <c r="V70" s="297" t="str">
        <f t="shared" si="5"/>
        <v/>
      </c>
      <c r="W70" s="297" t="str">
        <f t="shared" si="6"/>
        <v/>
      </c>
      <c r="X70" s="297" t="str">
        <f t="shared" si="7"/>
        <v/>
      </c>
      <c r="Y70" s="297" t="str">
        <f t="shared" si="8"/>
        <v/>
      </c>
      <c r="Z70" s="297" t="str">
        <f t="shared" si="9"/>
        <v/>
      </c>
      <c r="AA70" s="298" t="str">
        <f t="shared" si="10"/>
        <v>0</v>
      </c>
      <c r="AB70" s="296">
        <f t="shared" si="16"/>
        <v>0</v>
      </c>
      <c r="AC70" s="296">
        <f t="shared" si="17"/>
        <v>0</v>
      </c>
      <c r="AD70" s="296">
        <f t="shared" si="18"/>
        <v>0</v>
      </c>
      <c r="AE70" s="296">
        <f t="shared" si="19"/>
        <v>0</v>
      </c>
      <c r="AF70" s="105"/>
      <c r="AG70" s="105"/>
      <c r="AH70" s="105"/>
      <c r="AI70" s="105"/>
      <c r="AJ70" s="105"/>
      <c r="AK70" s="105"/>
      <c r="AL70" s="105"/>
      <c r="AM70" s="105"/>
      <c r="AN70" s="105"/>
      <c r="AO70" s="81"/>
      <c r="AP70" s="81"/>
      <c r="AQ70" s="3"/>
      <c r="AR70" s="285"/>
      <c r="AS70" s="285"/>
      <c r="AT70" s="285"/>
      <c r="AU70" s="285"/>
      <c r="AV70" s="285"/>
      <c r="AW70" s="285"/>
      <c r="AX70" s="285"/>
      <c r="AY70" s="285"/>
      <c r="AZ70" s="285"/>
      <c r="BA70" s="285"/>
      <c r="BB70" s="285"/>
      <c r="BC70" s="285"/>
      <c r="BD70" s="285"/>
      <c r="BE70" s="285"/>
      <c r="BF70" s="285"/>
    </row>
    <row r="71" spans="1:58" ht="34.049999999999997" customHeight="1" x14ac:dyDescent="0.3">
      <c r="A71" s="278">
        <v>66</v>
      </c>
      <c r="B71" s="277"/>
      <c r="C71" s="275"/>
      <c r="D71" s="277"/>
      <c r="E71" s="275"/>
      <c r="F71" s="275"/>
      <c r="G71" s="275"/>
      <c r="H71" s="314" t="s">
        <v>3647</v>
      </c>
      <c r="I71" s="275"/>
      <c r="J71" s="275"/>
      <c r="K71" s="275"/>
      <c r="L71" s="275"/>
      <c r="M71" s="276"/>
      <c r="N71" s="106">
        <f t="shared" si="15"/>
        <v>0</v>
      </c>
      <c r="O71" s="106"/>
      <c r="P71" s="296">
        <f t="shared" si="20"/>
        <v>0</v>
      </c>
      <c r="Q71" s="296">
        <f t="shared" si="21"/>
        <v>0</v>
      </c>
      <c r="R71" s="296">
        <f t="shared" si="22"/>
        <v>0</v>
      </c>
      <c r="S71" s="296">
        <f t="shared" si="23"/>
        <v>0</v>
      </c>
      <c r="T71" s="106"/>
      <c r="U71" s="106"/>
      <c r="V71" s="297" t="str">
        <f t="shared" ref="V71:V105" si="24">IF(C71=1,$C$135,IF(C71=2,$C$136,IF(C71=3,$C$137,IF(C71=4,$C$138,IF(C71=5,$C$139,IF(C71=6,$C$140,IF(C71=7,$C$141,IF(C71=8,$C$142,""))))))))</f>
        <v/>
      </c>
      <c r="W71" s="297" t="str">
        <f t="shared" ref="W71:W105" si="25">IF(I71="a",$C$149,IF(I71="B",$C$150,IF(I71="c",$C$151,IF(I71="d",$C$152,IF(I71="e",$C$153,IF(I71="f",$C$154,IF(I71="g",$C$155,IF(I71="h",$C$156,IF(I71="i",$C$157,IF(I71="j",$C$158,""))))))))))</f>
        <v/>
      </c>
      <c r="X71" s="297" t="str">
        <f t="shared" ref="X71:X105" si="26">IF(J71="a",$C$149,IF(J71="B",$C$150,IF(J71="c",$C$151,IF(J71="d",$C$152,IF(J71="e",$C$153,IF(J71="f",$C$154,IF(J71="g",$C$155,IF(J71="h",$C$156,IF(J71="i",$C$157,IF(J71="j",$C$158,""))))))))))</f>
        <v/>
      </c>
      <c r="Y71" s="297" t="str">
        <f t="shared" ref="Y71:Y105" si="27">IF(K71="a",$C$149,IF(K71="B",$C$150,IF(K71="c",$C$151,IF(K71="d",$C$152,IF(K71="e",$C$153,IF(K71="f",$C$154,IF(K71="g",$C$155,IF(K71="h",$C$156,IF(K71="i",$C$157,IF(K71="j",$C$158,""))))))))))</f>
        <v/>
      </c>
      <c r="Z71" s="297" t="str">
        <f t="shared" ref="Z71:Z105" si="28">IF(L71="a",$C$149,IF(L71="B",$C$150,IF(L71="c",$C$151,IF(L71="d",$C$152,IF(L71="e",$C$153,IF(L71="f",$C$154,IF(L71="g",$C$155,IF(L71="h",$C$156,IF(L71="i",$C$157,IF(L71="j",$C$158,""))))))))))</f>
        <v/>
      </c>
      <c r="AA71" s="298" t="str">
        <f t="shared" ref="AA71:AA105" si="29">IF(H71=1,"0",IF(H71=0,"1","0"))</f>
        <v>0</v>
      </c>
      <c r="AB71" s="296">
        <f t="shared" si="16"/>
        <v>0</v>
      </c>
      <c r="AC71" s="296">
        <f t="shared" si="17"/>
        <v>0</v>
      </c>
      <c r="AD71" s="296">
        <f t="shared" si="18"/>
        <v>0</v>
      </c>
      <c r="AE71" s="296">
        <f t="shared" si="19"/>
        <v>0</v>
      </c>
      <c r="AF71" s="105"/>
      <c r="AG71" s="105"/>
      <c r="AH71" s="105"/>
      <c r="AI71" s="105"/>
      <c r="AJ71" s="105"/>
      <c r="AK71" s="105"/>
      <c r="AL71" s="105"/>
      <c r="AM71" s="105"/>
      <c r="AN71" s="105"/>
      <c r="AO71" s="81"/>
      <c r="AP71" s="81"/>
      <c r="AQ71" s="3"/>
      <c r="AR71" s="285"/>
      <c r="AS71" s="285"/>
      <c r="AT71" s="285"/>
      <c r="AU71" s="285"/>
      <c r="AV71" s="285"/>
      <c r="AW71" s="285"/>
      <c r="AX71" s="285"/>
      <c r="AY71" s="285"/>
      <c r="AZ71" s="285"/>
      <c r="BA71" s="285"/>
      <c r="BB71" s="285"/>
      <c r="BC71" s="285"/>
      <c r="BD71" s="285"/>
      <c r="BE71" s="285"/>
      <c r="BF71" s="285"/>
    </row>
    <row r="72" spans="1:58" ht="34.049999999999997" customHeight="1" x14ac:dyDescent="0.3">
      <c r="A72" s="278">
        <v>67</v>
      </c>
      <c r="B72" s="277"/>
      <c r="C72" s="275"/>
      <c r="D72" s="277"/>
      <c r="E72" s="275"/>
      <c r="F72" s="275"/>
      <c r="G72" s="275"/>
      <c r="H72" s="314" t="s">
        <v>3647</v>
      </c>
      <c r="I72" s="275"/>
      <c r="J72" s="275"/>
      <c r="K72" s="275"/>
      <c r="L72" s="275"/>
      <c r="M72" s="276"/>
      <c r="N72" s="106">
        <f t="shared" si="15"/>
        <v>0</v>
      </c>
      <c r="O72" s="106"/>
      <c r="P72" s="296">
        <f t="shared" si="20"/>
        <v>0</v>
      </c>
      <c r="Q72" s="296">
        <f t="shared" si="21"/>
        <v>0</v>
      </c>
      <c r="R72" s="296">
        <f t="shared" si="22"/>
        <v>0</v>
      </c>
      <c r="S72" s="296">
        <f t="shared" si="23"/>
        <v>0</v>
      </c>
      <c r="T72" s="106"/>
      <c r="U72" s="106"/>
      <c r="V72" s="297" t="str">
        <f t="shared" si="24"/>
        <v/>
      </c>
      <c r="W72" s="297" t="str">
        <f t="shared" si="25"/>
        <v/>
      </c>
      <c r="X72" s="297" t="str">
        <f t="shared" si="26"/>
        <v/>
      </c>
      <c r="Y72" s="297" t="str">
        <f t="shared" si="27"/>
        <v/>
      </c>
      <c r="Z72" s="297" t="str">
        <f t="shared" si="28"/>
        <v/>
      </c>
      <c r="AA72" s="298" t="str">
        <f t="shared" si="29"/>
        <v>0</v>
      </c>
      <c r="AB72" s="296">
        <f t="shared" si="16"/>
        <v>0</v>
      </c>
      <c r="AC72" s="296">
        <f t="shared" si="17"/>
        <v>0</v>
      </c>
      <c r="AD72" s="296">
        <f t="shared" si="18"/>
        <v>0</v>
      </c>
      <c r="AE72" s="296">
        <f t="shared" si="19"/>
        <v>0</v>
      </c>
      <c r="AF72" s="105"/>
      <c r="AG72" s="105"/>
      <c r="AH72" s="105"/>
      <c r="AI72" s="105"/>
      <c r="AJ72" s="105"/>
      <c r="AK72" s="105"/>
      <c r="AL72" s="105"/>
      <c r="AM72" s="105"/>
      <c r="AN72" s="105"/>
      <c r="AO72" s="81"/>
      <c r="AP72" s="81"/>
      <c r="AQ72" s="3"/>
      <c r="AR72" s="285"/>
      <c r="AS72" s="285"/>
      <c r="AT72" s="285"/>
      <c r="AU72" s="285"/>
      <c r="AV72" s="285"/>
      <c r="AW72" s="285"/>
      <c r="AX72" s="285"/>
      <c r="AY72" s="285"/>
      <c r="AZ72" s="285"/>
      <c r="BA72" s="285"/>
      <c r="BB72" s="285"/>
      <c r="BC72" s="285"/>
      <c r="BD72" s="285"/>
      <c r="BE72" s="285"/>
      <c r="BF72" s="285"/>
    </row>
    <row r="73" spans="1:58" ht="34.049999999999997" customHeight="1" x14ac:dyDescent="0.3">
      <c r="A73" s="278">
        <v>68</v>
      </c>
      <c r="B73" s="277"/>
      <c r="C73" s="275"/>
      <c r="D73" s="277"/>
      <c r="E73" s="275"/>
      <c r="F73" s="275"/>
      <c r="G73" s="275"/>
      <c r="H73" s="314" t="s">
        <v>3647</v>
      </c>
      <c r="I73" s="275"/>
      <c r="J73" s="275"/>
      <c r="K73" s="275"/>
      <c r="L73" s="275"/>
      <c r="M73" s="276"/>
      <c r="N73" s="106">
        <f t="shared" si="15"/>
        <v>0</v>
      </c>
      <c r="O73" s="106"/>
      <c r="P73" s="296">
        <f t="shared" si="20"/>
        <v>0</v>
      </c>
      <c r="Q73" s="296">
        <f t="shared" si="21"/>
        <v>0</v>
      </c>
      <c r="R73" s="296">
        <f t="shared" si="22"/>
        <v>0</v>
      </c>
      <c r="S73" s="296">
        <f t="shared" si="23"/>
        <v>0</v>
      </c>
      <c r="T73" s="106"/>
      <c r="U73" s="106"/>
      <c r="V73" s="297" t="str">
        <f t="shared" si="24"/>
        <v/>
      </c>
      <c r="W73" s="297" t="str">
        <f t="shared" si="25"/>
        <v/>
      </c>
      <c r="X73" s="297" t="str">
        <f t="shared" si="26"/>
        <v/>
      </c>
      <c r="Y73" s="297" t="str">
        <f t="shared" si="27"/>
        <v/>
      </c>
      <c r="Z73" s="297" t="str">
        <f t="shared" si="28"/>
        <v/>
      </c>
      <c r="AA73" s="298" t="str">
        <f t="shared" si="29"/>
        <v>0</v>
      </c>
      <c r="AB73" s="296">
        <f t="shared" si="16"/>
        <v>0</v>
      </c>
      <c r="AC73" s="296">
        <f t="shared" si="17"/>
        <v>0</v>
      </c>
      <c r="AD73" s="296">
        <f t="shared" si="18"/>
        <v>0</v>
      </c>
      <c r="AE73" s="296">
        <f t="shared" si="19"/>
        <v>0</v>
      </c>
      <c r="AF73" s="105"/>
      <c r="AG73" s="105"/>
      <c r="AH73" s="105"/>
      <c r="AI73" s="105"/>
      <c r="AJ73" s="105"/>
      <c r="AK73" s="105"/>
      <c r="AL73" s="105"/>
      <c r="AM73" s="105"/>
      <c r="AN73" s="105"/>
      <c r="AO73" s="81"/>
      <c r="AP73" s="81"/>
      <c r="AQ73" s="3"/>
      <c r="AR73" s="285"/>
      <c r="AS73" s="285"/>
      <c r="AT73" s="285"/>
      <c r="AU73" s="285"/>
      <c r="AV73" s="285"/>
      <c r="AW73" s="285"/>
      <c r="AX73" s="285"/>
      <c r="AY73" s="285"/>
      <c r="AZ73" s="285"/>
      <c r="BA73" s="285"/>
      <c r="BB73" s="285"/>
      <c r="BC73" s="285"/>
      <c r="BD73" s="285"/>
      <c r="BE73" s="285"/>
      <c r="BF73" s="285"/>
    </row>
    <row r="74" spans="1:58" ht="34.049999999999997" customHeight="1" x14ac:dyDescent="0.3">
      <c r="A74" s="278">
        <v>69</v>
      </c>
      <c r="B74" s="277"/>
      <c r="C74" s="275"/>
      <c r="D74" s="277"/>
      <c r="E74" s="275"/>
      <c r="F74" s="275"/>
      <c r="G74" s="275"/>
      <c r="H74" s="314" t="s">
        <v>3647</v>
      </c>
      <c r="I74" s="275"/>
      <c r="J74" s="275"/>
      <c r="K74" s="275"/>
      <c r="L74" s="275"/>
      <c r="M74" s="276"/>
      <c r="N74" s="106">
        <f t="shared" si="15"/>
        <v>0</v>
      </c>
      <c r="O74" s="106"/>
      <c r="P74" s="296">
        <f t="shared" si="20"/>
        <v>0</v>
      </c>
      <c r="Q74" s="296">
        <f t="shared" si="21"/>
        <v>0</v>
      </c>
      <c r="R74" s="296">
        <f t="shared" si="22"/>
        <v>0</v>
      </c>
      <c r="S74" s="296">
        <f t="shared" si="23"/>
        <v>0</v>
      </c>
      <c r="T74" s="106"/>
      <c r="U74" s="106"/>
      <c r="V74" s="297" t="str">
        <f t="shared" si="24"/>
        <v/>
      </c>
      <c r="W74" s="297" t="str">
        <f t="shared" si="25"/>
        <v/>
      </c>
      <c r="X74" s="297" t="str">
        <f t="shared" si="26"/>
        <v/>
      </c>
      <c r="Y74" s="297" t="str">
        <f t="shared" si="27"/>
        <v/>
      </c>
      <c r="Z74" s="297" t="str">
        <f t="shared" si="28"/>
        <v/>
      </c>
      <c r="AA74" s="298" t="str">
        <f t="shared" si="29"/>
        <v>0</v>
      </c>
      <c r="AB74" s="296">
        <f t="shared" si="16"/>
        <v>0</v>
      </c>
      <c r="AC74" s="296">
        <f t="shared" si="17"/>
        <v>0</v>
      </c>
      <c r="AD74" s="296">
        <f t="shared" si="18"/>
        <v>0</v>
      </c>
      <c r="AE74" s="296">
        <f t="shared" si="19"/>
        <v>0</v>
      </c>
      <c r="AF74" s="105"/>
      <c r="AG74" s="105"/>
      <c r="AH74" s="105"/>
      <c r="AI74" s="105"/>
      <c r="AJ74" s="105"/>
      <c r="AK74" s="105"/>
      <c r="AL74" s="105"/>
      <c r="AM74" s="105"/>
      <c r="AN74" s="105"/>
      <c r="AO74" s="81"/>
      <c r="AP74" s="81"/>
      <c r="AQ74" s="3"/>
      <c r="AR74" s="285"/>
      <c r="AS74" s="285"/>
      <c r="AT74" s="285"/>
      <c r="AU74" s="285"/>
      <c r="AV74" s="285"/>
      <c r="AW74" s="285"/>
      <c r="AX74" s="285"/>
      <c r="AY74" s="285"/>
      <c r="AZ74" s="285"/>
      <c r="BA74" s="285"/>
      <c r="BB74" s="285"/>
      <c r="BC74" s="285"/>
      <c r="BD74" s="285"/>
      <c r="BE74" s="285"/>
      <c r="BF74" s="285"/>
    </row>
    <row r="75" spans="1:58" ht="34.049999999999997" customHeight="1" x14ac:dyDescent="0.3">
      <c r="A75" s="278">
        <v>70</v>
      </c>
      <c r="B75" s="277"/>
      <c r="C75" s="275"/>
      <c r="D75" s="277"/>
      <c r="E75" s="275"/>
      <c r="F75" s="275"/>
      <c r="G75" s="275"/>
      <c r="H75" s="314" t="s">
        <v>3647</v>
      </c>
      <c r="I75" s="275"/>
      <c r="J75" s="275"/>
      <c r="K75" s="275"/>
      <c r="L75" s="275"/>
      <c r="M75" s="276"/>
      <c r="N75" s="106">
        <f t="shared" si="15"/>
        <v>0</v>
      </c>
      <c r="O75" s="106"/>
      <c r="P75" s="296">
        <f t="shared" si="20"/>
        <v>0</v>
      </c>
      <c r="Q75" s="296">
        <f t="shared" si="21"/>
        <v>0</v>
      </c>
      <c r="R75" s="296">
        <f t="shared" si="22"/>
        <v>0</v>
      </c>
      <c r="S75" s="296">
        <f t="shared" si="23"/>
        <v>0</v>
      </c>
      <c r="T75" s="106"/>
      <c r="U75" s="106"/>
      <c r="V75" s="297" t="str">
        <f t="shared" si="24"/>
        <v/>
      </c>
      <c r="W75" s="297" t="str">
        <f t="shared" si="25"/>
        <v/>
      </c>
      <c r="X75" s="297" t="str">
        <f t="shared" si="26"/>
        <v/>
      </c>
      <c r="Y75" s="297" t="str">
        <f t="shared" si="27"/>
        <v/>
      </c>
      <c r="Z75" s="297" t="str">
        <f t="shared" si="28"/>
        <v/>
      </c>
      <c r="AA75" s="298" t="str">
        <f t="shared" si="29"/>
        <v>0</v>
      </c>
      <c r="AB75" s="296">
        <f t="shared" si="16"/>
        <v>0</v>
      </c>
      <c r="AC75" s="296">
        <f t="shared" si="17"/>
        <v>0</v>
      </c>
      <c r="AD75" s="296">
        <f t="shared" si="18"/>
        <v>0</v>
      </c>
      <c r="AE75" s="296">
        <f t="shared" si="19"/>
        <v>0</v>
      </c>
      <c r="AF75" s="105"/>
      <c r="AG75" s="105"/>
      <c r="AH75" s="105"/>
      <c r="AI75" s="105"/>
      <c r="AJ75" s="105"/>
      <c r="AK75" s="105"/>
      <c r="AL75" s="105"/>
      <c r="AM75" s="105"/>
      <c r="AN75" s="105"/>
      <c r="AO75" s="81"/>
      <c r="AP75" s="81"/>
      <c r="AQ75" s="3"/>
      <c r="AR75" s="285"/>
      <c r="AS75" s="285"/>
      <c r="AT75" s="285"/>
      <c r="AU75" s="285"/>
      <c r="AV75" s="285"/>
      <c r="AW75" s="285"/>
      <c r="AX75" s="285"/>
      <c r="AY75" s="285"/>
      <c r="AZ75" s="285"/>
      <c r="BA75" s="285"/>
      <c r="BB75" s="285"/>
      <c r="BC75" s="285"/>
      <c r="BD75" s="285"/>
      <c r="BE75" s="285"/>
      <c r="BF75" s="285"/>
    </row>
    <row r="76" spans="1:58" ht="34.049999999999997" customHeight="1" x14ac:dyDescent="0.3">
      <c r="A76" s="278">
        <v>71</v>
      </c>
      <c r="B76" s="277"/>
      <c r="C76" s="275"/>
      <c r="D76" s="277"/>
      <c r="E76" s="275"/>
      <c r="F76" s="275"/>
      <c r="G76" s="275"/>
      <c r="H76" s="314" t="s">
        <v>3647</v>
      </c>
      <c r="I76" s="275"/>
      <c r="J76" s="275"/>
      <c r="K76" s="275"/>
      <c r="L76" s="275"/>
      <c r="M76" s="276"/>
      <c r="N76" s="106">
        <f t="shared" si="15"/>
        <v>0</v>
      </c>
      <c r="O76" s="106"/>
      <c r="P76" s="296">
        <f t="shared" si="20"/>
        <v>0</v>
      </c>
      <c r="Q76" s="296">
        <f t="shared" si="21"/>
        <v>0</v>
      </c>
      <c r="R76" s="296">
        <f t="shared" si="22"/>
        <v>0</v>
      </c>
      <c r="S76" s="296">
        <f t="shared" si="23"/>
        <v>0</v>
      </c>
      <c r="T76" s="106"/>
      <c r="U76" s="106"/>
      <c r="V76" s="297" t="str">
        <f t="shared" si="24"/>
        <v/>
      </c>
      <c r="W76" s="297" t="str">
        <f t="shared" si="25"/>
        <v/>
      </c>
      <c r="X76" s="297" t="str">
        <f t="shared" si="26"/>
        <v/>
      </c>
      <c r="Y76" s="297" t="str">
        <f t="shared" si="27"/>
        <v/>
      </c>
      <c r="Z76" s="297" t="str">
        <f t="shared" si="28"/>
        <v/>
      </c>
      <c r="AA76" s="298" t="str">
        <f t="shared" si="29"/>
        <v>0</v>
      </c>
      <c r="AB76" s="296">
        <f t="shared" si="16"/>
        <v>0</v>
      </c>
      <c r="AC76" s="296">
        <f t="shared" si="17"/>
        <v>0</v>
      </c>
      <c r="AD76" s="296">
        <f t="shared" si="18"/>
        <v>0</v>
      </c>
      <c r="AE76" s="296">
        <f t="shared" si="19"/>
        <v>0</v>
      </c>
      <c r="AF76" s="105"/>
      <c r="AG76" s="105"/>
      <c r="AH76" s="105"/>
      <c r="AI76" s="105"/>
      <c r="AJ76" s="105"/>
      <c r="AK76" s="105"/>
      <c r="AL76" s="105"/>
      <c r="AM76" s="105"/>
      <c r="AN76" s="105"/>
      <c r="AO76" s="81"/>
      <c r="AP76" s="81"/>
      <c r="AQ76" s="3"/>
      <c r="AR76" s="285"/>
      <c r="AS76" s="285"/>
      <c r="AT76" s="285"/>
      <c r="AU76" s="285"/>
      <c r="AV76" s="285"/>
      <c r="AW76" s="285"/>
      <c r="AX76" s="285"/>
      <c r="AY76" s="285"/>
      <c r="AZ76" s="285"/>
      <c r="BA76" s="285"/>
      <c r="BB76" s="285"/>
      <c r="BC76" s="285"/>
      <c r="BD76" s="285"/>
      <c r="BE76" s="285"/>
      <c r="BF76" s="285"/>
    </row>
    <row r="77" spans="1:58" ht="34.049999999999997" customHeight="1" x14ac:dyDescent="0.3">
      <c r="A77" s="278">
        <v>72</v>
      </c>
      <c r="B77" s="277"/>
      <c r="C77" s="275"/>
      <c r="D77" s="277"/>
      <c r="E77" s="275"/>
      <c r="F77" s="275"/>
      <c r="G77" s="275"/>
      <c r="H77" s="314" t="s">
        <v>3647</v>
      </c>
      <c r="I77" s="275"/>
      <c r="J77" s="275"/>
      <c r="K77" s="275"/>
      <c r="L77" s="275"/>
      <c r="M77" s="276"/>
      <c r="N77" s="106">
        <f t="shared" si="15"/>
        <v>0</v>
      </c>
      <c r="O77" s="106"/>
      <c r="P77" s="296">
        <f t="shared" si="20"/>
        <v>0</v>
      </c>
      <c r="Q77" s="296">
        <f t="shared" si="21"/>
        <v>0</v>
      </c>
      <c r="R77" s="296">
        <f t="shared" si="22"/>
        <v>0</v>
      </c>
      <c r="S77" s="296">
        <f t="shared" si="23"/>
        <v>0</v>
      </c>
      <c r="T77" s="106"/>
      <c r="U77" s="106"/>
      <c r="V77" s="297" t="str">
        <f t="shared" si="24"/>
        <v/>
      </c>
      <c r="W77" s="297" t="str">
        <f t="shared" si="25"/>
        <v/>
      </c>
      <c r="X77" s="297" t="str">
        <f t="shared" si="26"/>
        <v/>
      </c>
      <c r="Y77" s="297" t="str">
        <f t="shared" si="27"/>
        <v/>
      </c>
      <c r="Z77" s="297" t="str">
        <f t="shared" si="28"/>
        <v/>
      </c>
      <c r="AA77" s="298" t="str">
        <f t="shared" si="29"/>
        <v>0</v>
      </c>
      <c r="AB77" s="296">
        <f t="shared" si="16"/>
        <v>0</v>
      </c>
      <c r="AC77" s="296">
        <f t="shared" si="17"/>
        <v>0</v>
      </c>
      <c r="AD77" s="296">
        <f t="shared" si="18"/>
        <v>0</v>
      </c>
      <c r="AE77" s="296">
        <f t="shared" si="19"/>
        <v>0</v>
      </c>
      <c r="AF77" s="105"/>
      <c r="AG77" s="105"/>
      <c r="AH77" s="105"/>
      <c r="AI77" s="105"/>
      <c r="AJ77" s="105"/>
      <c r="AK77" s="105"/>
      <c r="AL77" s="105"/>
      <c r="AM77" s="105"/>
      <c r="AN77" s="105"/>
      <c r="AO77" s="81"/>
      <c r="AP77" s="81"/>
      <c r="AQ77" s="3"/>
      <c r="AR77" s="285"/>
      <c r="AS77" s="285"/>
      <c r="AT77" s="285"/>
      <c r="AU77" s="285"/>
      <c r="AV77" s="285"/>
      <c r="AW77" s="285"/>
      <c r="AX77" s="285"/>
      <c r="AY77" s="285"/>
      <c r="AZ77" s="285"/>
      <c r="BA77" s="285"/>
      <c r="BB77" s="285"/>
      <c r="BC77" s="285"/>
      <c r="BD77" s="285"/>
      <c r="BE77" s="285"/>
      <c r="BF77" s="285"/>
    </row>
    <row r="78" spans="1:58" ht="34.049999999999997" customHeight="1" x14ac:dyDescent="0.3">
      <c r="A78" s="278">
        <v>73</v>
      </c>
      <c r="B78" s="277"/>
      <c r="C78" s="275"/>
      <c r="D78" s="277"/>
      <c r="E78" s="275"/>
      <c r="F78" s="275"/>
      <c r="G78" s="275"/>
      <c r="H78" s="314" t="s">
        <v>3647</v>
      </c>
      <c r="I78" s="275"/>
      <c r="J78" s="275"/>
      <c r="K78" s="275"/>
      <c r="L78" s="275"/>
      <c r="M78" s="276"/>
      <c r="N78" s="106">
        <f t="shared" si="15"/>
        <v>0</v>
      </c>
      <c r="O78" s="106"/>
      <c r="P78" s="296">
        <f t="shared" si="20"/>
        <v>0</v>
      </c>
      <c r="Q78" s="296">
        <f t="shared" si="21"/>
        <v>0</v>
      </c>
      <c r="R78" s="296">
        <f t="shared" si="22"/>
        <v>0</v>
      </c>
      <c r="S78" s="296">
        <f t="shared" si="23"/>
        <v>0</v>
      </c>
      <c r="T78" s="106"/>
      <c r="U78" s="106"/>
      <c r="V78" s="297" t="str">
        <f t="shared" si="24"/>
        <v/>
      </c>
      <c r="W78" s="297" t="str">
        <f t="shared" si="25"/>
        <v/>
      </c>
      <c r="X78" s="297" t="str">
        <f t="shared" si="26"/>
        <v/>
      </c>
      <c r="Y78" s="297" t="str">
        <f t="shared" si="27"/>
        <v/>
      </c>
      <c r="Z78" s="297" t="str">
        <f t="shared" si="28"/>
        <v/>
      </c>
      <c r="AA78" s="298" t="str">
        <f t="shared" si="29"/>
        <v>0</v>
      </c>
      <c r="AB78" s="296">
        <f t="shared" si="16"/>
        <v>0</v>
      </c>
      <c r="AC78" s="296">
        <f t="shared" si="17"/>
        <v>0</v>
      </c>
      <c r="AD78" s="296">
        <f t="shared" si="18"/>
        <v>0</v>
      </c>
      <c r="AE78" s="296">
        <f t="shared" si="19"/>
        <v>0</v>
      </c>
      <c r="AF78" s="105"/>
      <c r="AG78" s="105"/>
      <c r="AH78" s="105"/>
      <c r="AI78" s="105"/>
      <c r="AJ78" s="105"/>
      <c r="AK78" s="105"/>
      <c r="AL78" s="105"/>
      <c r="AM78" s="105"/>
      <c r="AN78" s="105"/>
      <c r="AO78" s="81"/>
      <c r="AP78" s="81"/>
      <c r="AQ78" s="3"/>
      <c r="AR78" s="285"/>
      <c r="AS78" s="285"/>
      <c r="AT78" s="285"/>
      <c r="AU78" s="285"/>
      <c r="AV78" s="285"/>
      <c r="AW78" s="285"/>
      <c r="AX78" s="285"/>
      <c r="AY78" s="285"/>
      <c r="AZ78" s="285"/>
      <c r="BA78" s="285"/>
      <c r="BB78" s="285"/>
      <c r="BC78" s="285"/>
      <c r="BD78" s="285"/>
      <c r="BE78" s="285"/>
      <c r="BF78" s="285"/>
    </row>
    <row r="79" spans="1:58" ht="34.049999999999997" customHeight="1" x14ac:dyDescent="0.3">
      <c r="A79" s="278">
        <v>74</v>
      </c>
      <c r="B79" s="277"/>
      <c r="C79" s="275"/>
      <c r="D79" s="277"/>
      <c r="E79" s="275"/>
      <c r="F79" s="275"/>
      <c r="G79" s="275"/>
      <c r="H79" s="314" t="s">
        <v>3647</v>
      </c>
      <c r="I79" s="275"/>
      <c r="J79" s="275"/>
      <c r="K79" s="275"/>
      <c r="L79" s="275"/>
      <c r="M79" s="276"/>
      <c r="N79" s="106">
        <f t="shared" si="15"/>
        <v>0</v>
      </c>
      <c r="O79" s="106"/>
      <c r="P79" s="296">
        <f t="shared" si="20"/>
        <v>0</v>
      </c>
      <c r="Q79" s="296">
        <f t="shared" si="21"/>
        <v>0</v>
      </c>
      <c r="R79" s="296">
        <f t="shared" si="22"/>
        <v>0</v>
      </c>
      <c r="S79" s="296">
        <f t="shared" si="23"/>
        <v>0</v>
      </c>
      <c r="T79" s="106"/>
      <c r="U79" s="106"/>
      <c r="V79" s="297" t="str">
        <f t="shared" si="24"/>
        <v/>
      </c>
      <c r="W79" s="297" t="str">
        <f t="shared" si="25"/>
        <v/>
      </c>
      <c r="X79" s="297" t="str">
        <f t="shared" si="26"/>
        <v/>
      </c>
      <c r="Y79" s="297" t="str">
        <f t="shared" si="27"/>
        <v/>
      </c>
      <c r="Z79" s="297" t="str">
        <f t="shared" si="28"/>
        <v/>
      </c>
      <c r="AA79" s="298" t="str">
        <f t="shared" si="29"/>
        <v>0</v>
      </c>
      <c r="AB79" s="296">
        <f t="shared" si="16"/>
        <v>0</v>
      </c>
      <c r="AC79" s="296">
        <f t="shared" si="17"/>
        <v>0</v>
      </c>
      <c r="AD79" s="296">
        <f t="shared" si="18"/>
        <v>0</v>
      </c>
      <c r="AE79" s="296">
        <f t="shared" si="19"/>
        <v>0</v>
      </c>
      <c r="AF79" s="105"/>
      <c r="AG79" s="105"/>
      <c r="AH79" s="105"/>
      <c r="AI79" s="105"/>
      <c r="AJ79" s="105"/>
      <c r="AK79" s="105"/>
      <c r="AL79" s="105"/>
      <c r="AM79" s="105"/>
      <c r="AN79" s="105"/>
      <c r="AO79" s="81"/>
      <c r="AP79" s="81"/>
      <c r="AQ79" s="3"/>
      <c r="AR79" s="285"/>
      <c r="AS79" s="285"/>
      <c r="AT79" s="285"/>
      <c r="AU79" s="285"/>
      <c r="AV79" s="285"/>
      <c r="AW79" s="285"/>
      <c r="AX79" s="285"/>
      <c r="AY79" s="285"/>
      <c r="AZ79" s="285"/>
      <c r="BA79" s="285"/>
      <c r="BB79" s="285"/>
      <c r="BC79" s="285"/>
      <c r="BD79" s="285"/>
      <c r="BE79" s="285"/>
      <c r="BF79" s="285"/>
    </row>
    <row r="80" spans="1:58" ht="34.049999999999997" customHeight="1" x14ac:dyDescent="0.3">
      <c r="A80" s="278">
        <v>75</v>
      </c>
      <c r="B80" s="277"/>
      <c r="C80" s="275"/>
      <c r="D80" s="277"/>
      <c r="E80" s="275"/>
      <c r="F80" s="275"/>
      <c r="G80" s="275"/>
      <c r="H80" s="314" t="s">
        <v>3647</v>
      </c>
      <c r="I80" s="275"/>
      <c r="J80" s="275"/>
      <c r="K80" s="275"/>
      <c r="L80" s="275"/>
      <c r="M80" s="276"/>
      <c r="N80" s="106">
        <f t="shared" si="15"/>
        <v>0</v>
      </c>
      <c r="O80" s="106"/>
      <c r="P80" s="296">
        <f t="shared" si="20"/>
        <v>0</v>
      </c>
      <c r="Q80" s="296">
        <f t="shared" si="21"/>
        <v>0</v>
      </c>
      <c r="R80" s="296">
        <f t="shared" si="22"/>
        <v>0</v>
      </c>
      <c r="S80" s="296">
        <f t="shared" si="23"/>
        <v>0</v>
      </c>
      <c r="T80" s="106"/>
      <c r="U80" s="106"/>
      <c r="V80" s="297" t="str">
        <f t="shared" si="24"/>
        <v/>
      </c>
      <c r="W80" s="297" t="str">
        <f t="shared" si="25"/>
        <v/>
      </c>
      <c r="X80" s="297" t="str">
        <f t="shared" si="26"/>
        <v/>
      </c>
      <c r="Y80" s="297" t="str">
        <f t="shared" si="27"/>
        <v/>
      </c>
      <c r="Z80" s="297" t="str">
        <f t="shared" si="28"/>
        <v/>
      </c>
      <c r="AA80" s="298" t="str">
        <f t="shared" si="29"/>
        <v>0</v>
      </c>
      <c r="AB80" s="296">
        <f t="shared" si="16"/>
        <v>0</v>
      </c>
      <c r="AC80" s="296">
        <f t="shared" si="17"/>
        <v>0</v>
      </c>
      <c r="AD80" s="296">
        <f t="shared" si="18"/>
        <v>0</v>
      </c>
      <c r="AE80" s="296">
        <f t="shared" si="19"/>
        <v>0</v>
      </c>
      <c r="AF80" s="105"/>
      <c r="AG80" s="105"/>
      <c r="AH80" s="105"/>
      <c r="AI80" s="105"/>
      <c r="AJ80" s="105"/>
      <c r="AK80" s="105"/>
      <c r="AL80" s="105"/>
      <c r="AM80" s="105"/>
      <c r="AN80" s="105"/>
      <c r="AO80" s="81"/>
      <c r="AP80" s="81"/>
      <c r="AQ80" s="3"/>
      <c r="AR80" s="285"/>
      <c r="AS80" s="285"/>
      <c r="AT80" s="285"/>
      <c r="AU80" s="285"/>
      <c r="AV80" s="285"/>
      <c r="AW80" s="285"/>
      <c r="AX80" s="285"/>
      <c r="AY80" s="285"/>
      <c r="AZ80" s="285"/>
      <c r="BA80" s="285"/>
      <c r="BB80" s="285"/>
      <c r="BC80" s="285"/>
      <c r="BD80" s="285"/>
      <c r="BE80" s="285"/>
      <c r="BF80" s="285"/>
    </row>
    <row r="81" spans="1:58" ht="34.049999999999997" customHeight="1" x14ac:dyDescent="0.3">
      <c r="A81" s="278">
        <v>76</v>
      </c>
      <c r="B81" s="277"/>
      <c r="C81" s="275"/>
      <c r="D81" s="277"/>
      <c r="E81" s="275"/>
      <c r="F81" s="275"/>
      <c r="G81" s="275"/>
      <c r="H81" s="314" t="s">
        <v>3647</v>
      </c>
      <c r="I81" s="275"/>
      <c r="J81" s="275"/>
      <c r="K81" s="275"/>
      <c r="L81" s="275"/>
      <c r="M81" s="276"/>
      <c r="N81" s="106">
        <f t="shared" si="15"/>
        <v>0</v>
      </c>
      <c r="O81" s="106"/>
      <c r="P81" s="296">
        <f t="shared" si="20"/>
        <v>0</v>
      </c>
      <c r="Q81" s="296">
        <f t="shared" si="21"/>
        <v>0</v>
      </c>
      <c r="R81" s="296">
        <f t="shared" si="22"/>
        <v>0</v>
      </c>
      <c r="S81" s="296">
        <f t="shared" si="23"/>
        <v>0</v>
      </c>
      <c r="T81" s="106"/>
      <c r="U81" s="106"/>
      <c r="V81" s="297" t="str">
        <f t="shared" si="24"/>
        <v/>
      </c>
      <c r="W81" s="297" t="str">
        <f t="shared" si="25"/>
        <v/>
      </c>
      <c r="X81" s="297" t="str">
        <f t="shared" si="26"/>
        <v/>
      </c>
      <c r="Y81" s="297" t="str">
        <f t="shared" si="27"/>
        <v/>
      </c>
      <c r="Z81" s="297" t="str">
        <f t="shared" si="28"/>
        <v/>
      </c>
      <c r="AA81" s="298" t="str">
        <f t="shared" si="29"/>
        <v>0</v>
      </c>
      <c r="AB81" s="296">
        <f t="shared" si="16"/>
        <v>0</v>
      </c>
      <c r="AC81" s="296">
        <f t="shared" si="17"/>
        <v>0</v>
      </c>
      <c r="AD81" s="296">
        <f t="shared" si="18"/>
        <v>0</v>
      </c>
      <c r="AE81" s="296">
        <f t="shared" si="19"/>
        <v>0</v>
      </c>
      <c r="AF81" s="105"/>
      <c r="AG81" s="105"/>
      <c r="AH81" s="105"/>
      <c r="AI81" s="105"/>
      <c r="AJ81" s="105"/>
      <c r="AK81" s="105"/>
      <c r="AL81" s="105"/>
      <c r="AM81" s="105"/>
      <c r="AN81" s="105"/>
      <c r="AO81" s="81"/>
      <c r="AP81" s="81"/>
      <c r="AQ81" s="3"/>
      <c r="AR81" s="285"/>
      <c r="AS81" s="285"/>
      <c r="AT81" s="285"/>
      <c r="AU81" s="285"/>
      <c r="AV81" s="285"/>
      <c r="AW81" s="285"/>
      <c r="AX81" s="285"/>
      <c r="AY81" s="285"/>
      <c r="AZ81" s="285"/>
      <c r="BA81" s="285"/>
      <c r="BB81" s="285"/>
      <c r="BC81" s="285"/>
      <c r="BD81" s="285"/>
      <c r="BE81" s="285"/>
      <c r="BF81" s="285"/>
    </row>
    <row r="82" spans="1:58" ht="34.049999999999997" customHeight="1" x14ac:dyDescent="0.3">
      <c r="A82" s="278">
        <v>77</v>
      </c>
      <c r="B82" s="277"/>
      <c r="C82" s="275"/>
      <c r="D82" s="277"/>
      <c r="E82" s="275"/>
      <c r="F82" s="275"/>
      <c r="G82" s="275"/>
      <c r="H82" s="314" t="s">
        <v>3647</v>
      </c>
      <c r="I82" s="275"/>
      <c r="J82" s="275"/>
      <c r="K82" s="275"/>
      <c r="L82" s="275"/>
      <c r="M82" s="276"/>
      <c r="N82" s="106">
        <f t="shared" si="15"/>
        <v>0</v>
      </c>
      <c r="O82" s="106"/>
      <c r="P82" s="296">
        <f t="shared" si="20"/>
        <v>0</v>
      </c>
      <c r="Q82" s="296">
        <f t="shared" si="21"/>
        <v>0</v>
      </c>
      <c r="R82" s="296">
        <f t="shared" si="22"/>
        <v>0</v>
      </c>
      <c r="S82" s="296">
        <f t="shared" si="23"/>
        <v>0</v>
      </c>
      <c r="T82" s="106"/>
      <c r="U82" s="106"/>
      <c r="V82" s="297" t="str">
        <f t="shared" si="24"/>
        <v/>
      </c>
      <c r="W82" s="297" t="str">
        <f t="shared" si="25"/>
        <v/>
      </c>
      <c r="X82" s="297" t="str">
        <f t="shared" si="26"/>
        <v/>
      </c>
      <c r="Y82" s="297" t="str">
        <f t="shared" si="27"/>
        <v/>
      </c>
      <c r="Z82" s="297" t="str">
        <f t="shared" si="28"/>
        <v/>
      </c>
      <c r="AA82" s="298" t="str">
        <f t="shared" si="29"/>
        <v>0</v>
      </c>
      <c r="AB82" s="296">
        <f t="shared" si="16"/>
        <v>0</v>
      </c>
      <c r="AC82" s="296">
        <f t="shared" si="17"/>
        <v>0</v>
      </c>
      <c r="AD82" s="296">
        <f t="shared" si="18"/>
        <v>0</v>
      </c>
      <c r="AE82" s="296">
        <f t="shared" si="19"/>
        <v>0</v>
      </c>
      <c r="AF82" s="105"/>
      <c r="AG82" s="105"/>
      <c r="AH82" s="105"/>
      <c r="AI82" s="105"/>
      <c r="AJ82" s="105"/>
      <c r="AK82" s="105"/>
      <c r="AL82" s="105"/>
      <c r="AM82" s="105"/>
      <c r="AN82" s="105"/>
      <c r="AO82" s="81"/>
      <c r="AP82" s="81"/>
      <c r="AQ82" s="3"/>
      <c r="AR82" s="285"/>
      <c r="AS82" s="285"/>
      <c r="AT82" s="285"/>
      <c r="AU82" s="285"/>
      <c r="AV82" s="285"/>
      <c r="AW82" s="285"/>
      <c r="AX82" s="285"/>
      <c r="AY82" s="285"/>
      <c r="AZ82" s="285"/>
      <c r="BA82" s="285"/>
      <c r="BB82" s="285"/>
      <c r="BC82" s="285"/>
      <c r="BD82" s="285"/>
      <c r="BE82" s="285"/>
      <c r="BF82" s="285"/>
    </row>
    <row r="83" spans="1:58" ht="34.049999999999997" customHeight="1" x14ac:dyDescent="0.3">
      <c r="A83" s="278">
        <v>78</v>
      </c>
      <c r="B83" s="277"/>
      <c r="C83" s="275"/>
      <c r="D83" s="277"/>
      <c r="E83" s="275"/>
      <c r="F83" s="275"/>
      <c r="G83" s="275"/>
      <c r="H83" s="314" t="s">
        <v>3647</v>
      </c>
      <c r="I83" s="275"/>
      <c r="J83" s="275"/>
      <c r="K83" s="275"/>
      <c r="L83" s="275"/>
      <c r="M83" s="276"/>
      <c r="N83" s="106">
        <f t="shared" si="15"/>
        <v>0</v>
      </c>
      <c r="O83" s="106"/>
      <c r="P83" s="296">
        <f t="shared" si="20"/>
        <v>0</v>
      </c>
      <c r="Q83" s="296">
        <f t="shared" si="21"/>
        <v>0</v>
      </c>
      <c r="R83" s="296">
        <f t="shared" si="22"/>
        <v>0</v>
      </c>
      <c r="S83" s="296">
        <f t="shared" si="23"/>
        <v>0</v>
      </c>
      <c r="T83" s="106"/>
      <c r="U83" s="106"/>
      <c r="V83" s="297" t="str">
        <f t="shared" si="24"/>
        <v/>
      </c>
      <c r="W83" s="297" t="str">
        <f t="shared" si="25"/>
        <v/>
      </c>
      <c r="X83" s="297" t="str">
        <f t="shared" si="26"/>
        <v/>
      </c>
      <c r="Y83" s="297" t="str">
        <f t="shared" si="27"/>
        <v/>
      </c>
      <c r="Z83" s="297" t="str">
        <f t="shared" si="28"/>
        <v/>
      </c>
      <c r="AA83" s="298" t="str">
        <f t="shared" si="29"/>
        <v>0</v>
      </c>
      <c r="AB83" s="296">
        <f t="shared" si="16"/>
        <v>0</v>
      </c>
      <c r="AC83" s="296">
        <f t="shared" si="17"/>
        <v>0</v>
      </c>
      <c r="AD83" s="296">
        <f t="shared" si="18"/>
        <v>0</v>
      </c>
      <c r="AE83" s="296">
        <f t="shared" si="19"/>
        <v>0</v>
      </c>
      <c r="AF83" s="105"/>
      <c r="AG83" s="105"/>
      <c r="AH83" s="105"/>
      <c r="AI83" s="105"/>
      <c r="AJ83" s="105"/>
      <c r="AK83" s="105"/>
      <c r="AL83" s="105"/>
      <c r="AM83" s="105"/>
      <c r="AN83" s="105"/>
      <c r="AO83" s="81"/>
      <c r="AP83" s="81"/>
      <c r="AQ83" s="3"/>
      <c r="AR83" s="285"/>
      <c r="AS83" s="285"/>
      <c r="AT83" s="285"/>
      <c r="AU83" s="285"/>
      <c r="AV83" s="285"/>
      <c r="AW83" s="285"/>
      <c r="AX83" s="285"/>
      <c r="AY83" s="285"/>
      <c r="AZ83" s="285"/>
      <c r="BA83" s="285"/>
      <c r="BB83" s="285"/>
      <c r="BC83" s="285"/>
      <c r="BD83" s="285"/>
      <c r="BE83" s="285"/>
      <c r="BF83" s="285"/>
    </row>
    <row r="84" spans="1:58" ht="34.049999999999997" customHeight="1" x14ac:dyDescent="0.3">
      <c r="A84" s="278">
        <v>79</v>
      </c>
      <c r="B84" s="277"/>
      <c r="C84" s="275"/>
      <c r="D84" s="277"/>
      <c r="E84" s="275"/>
      <c r="F84" s="275"/>
      <c r="G84" s="275"/>
      <c r="H84" s="314" t="s">
        <v>3647</v>
      </c>
      <c r="I84" s="275"/>
      <c r="J84" s="275"/>
      <c r="K84" s="275"/>
      <c r="L84" s="275"/>
      <c r="M84" s="276"/>
      <c r="N84" s="106">
        <f t="shared" si="15"/>
        <v>0</v>
      </c>
      <c r="O84" s="106"/>
      <c r="P84" s="296">
        <f t="shared" si="20"/>
        <v>0</v>
      </c>
      <c r="Q84" s="296">
        <f t="shared" si="21"/>
        <v>0</v>
      </c>
      <c r="R84" s="296">
        <f t="shared" si="22"/>
        <v>0</v>
      </c>
      <c r="S84" s="296">
        <f t="shared" si="23"/>
        <v>0</v>
      </c>
      <c r="T84" s="106"/>
      <c r="U84" s="106"/>
      <c r="V84" s="297" t="str">
        <f t="shared" si="24"/>
        <v/>
      </c>
      <c r="W84" s="297" t="str">
        <f t="shared" si="25"/>
        <v/>
      </c>
      <c r="X84" s="297" t="str">
        <f t="shared" si="26"/>
        <v/>
      </c>
      <c r="Y84" s="297" t="str">
        <f t="shared" si="27"/>
        <v/>
      </c>
      <c r="Z84" s="297" t="str">
        <f t="shared" si="28"/>
        <v/>
      </c>
      <c r="AA84" s="298" t="str">
        <f t="shared" si="29"/>
        <v>0</v>
      </c>
      <c r="AB84" s="296">
        <f t="shared" si="16"/>
        <v>0</v>
      </c>
      <c r="AC84" s="296">
        <f t="shared" si="17"/>
        <v>0</v>
      </c>
      <c r="AD84" s="296">
        <f t="shared" si="18"/>
        <v>0</v>
      </c>
      <c r="AE84" s="296">
        <f t="shared" si="19"/>
        <v>0</v>
      </c>
      <c r="AF84" s="105"/>
      <c r="AG84" s="105"/>
      <c r="AH84" s="105"/>
      <c r="AI84" s="105"/>
      <c r="AJ84" s="105"/>
      <c r="AK84" s="105"/>
      <c r="AL84" s="105"/>
      <c r="AM84" s="105"/>
      <c r="AN84" s="105"/>
      <c r="AO84" s="81"/>
      <c r="AP84" s="81"/>
      <c r="AQ84" s="3"/>
      <c r="AR84" s="285"/>
      <c r="AS84" s="285"/>
      <c r="AT84" s="285"/>
      <c r="AU84" s="285"/>
      <c r="AV84" s="285"/>
      <c r="AW84" s="285"/>
      <c r="AX84" s="285"/>
      <c r="AY84" s="285"/>
      <c r="AZ84" s="285"/>
      <c r="BA84" s="285"/>
      <c r="BB84" s="285"/>
      <c r="BC84" s="285"/>
      <c r="BD84" s="285"/>
      <c r="BE84" s="285"/>
      <c r="BF84" s="285"/>
    </row>
    <row r="85" spans="1:58" ht="34.049999999999997" customHeight="1" x14ac:dyDescent="0.3">
      <c r="A85" s="278">
        <v>80</v>
      </c>
      <c r="B85" s="277"/>
      <c r="C85" s="275"/>
      <c r="D85" s="277"/>
      <c r="E85" s="275"/>
      <c r="F85" s="275"/>
      <c r="G85" s="275"/>
      <c r="H85" s="314" t="s">
        <v>3647</v>
      </c>
      <c r="I85" s="275"/>
      <c r="J85" s="275"/>
      <c r="K85" s="275"/>
      <c r="L85" s="275"/>
      <c r="M85" s="276"/>
      <c r="N85" s="106">
        <f t="shared" si="15"/>
        <v>0</v>
      </c>
      <c r="O85" s="106"/>
      <c r="P85" s="296">
        <f t="shared" si="20"/>
        <v>0</v>
      </c>
      <c r="Q85" s="296">
        <f t="shared" si="21"/>
        <v>0</v>
      </c>
      <c r="R85" s="296">
        <f t="shared" si="22"/>
        <v>0</v>
      </c>
      <c r="S85" s="296">
        <f t="shared" si="23"/>
        <v>0</v>
      </c>
      <c r="T85" s="106"/>
      <c r="U85" s="106"/>
      <c r="V85" s="297" t="str">
        <f t="shared" si="24"/>
        <v/>
      </c>
      <c r="W85" s="297" t="str">
        <f t="shared" si="25"/>
        <v/>
      </c>
      <c r="X85" s="297" t="str">
        <f t="shared" si="26"/>
        <v/>
      </c>
      <c r="Y85" s="297" t="str">
        <f t="shared" si="27"/>
        <v/>
      </c>
      <c r="Z85" s="297" t="str">
        <f t="shared" si="28"/>
        <v/>
      </c>
      <c r="AA85" s="298" t="str">
        <f t="shared" si="29"/>
        <v>0</v>
      </c>
      <c r="AB85" s="296">
        <f t="shared" si="16"/>
        <v>0</v>
      </c>
      <c r="AC85" s="296">
        <f t="shared" si="17"/>
        <v>0</v>
      </c>
      <c r="AD85" s="296">
        <f t="shared" si="18"/>
        <v>0</v>
      </c>
      <c r="AE85" s="296">
        <f t="shared" si="19"/>
        <v>0</v>
      </c>
      <c r="AF85" s="105"/>
      <c r="AG85" s="105"/>
      <c r="AH85" s="105"/>
      <c r="AI85" s="105"/>
      <c r="AJ85" s="105"/>
      <c r="AK85" s="105"/>
      <c r="AL85" s="105"/>
      <c r="AM85" s="105"/>
      <c r="AN85" s="105"/>
      <c r="AO85" s="81"/>
      <c r="AP85" s="81"/>
      <c r="AQ85" s="3"/>
      <c r="AR85" s="285"/>
      <c r="AS85" s="285"/>
      <c r="AT85" s="285"/>
      <c r="AU85" s="285"/>
      <c r="AV85" s="285"/>
      <c r="AW85" s="285"/>
      <c r="AX85" s="285"/>
      <c r="AY85" s="285"/>
      <c r="AZ85" s="285"/>
      <c r="BA85" s="285"/>
      <c r="BB85" s="285"/>
      <c r="BC85" s="285"/>
      <c r="BD85" s="285"/>
      <c r="BE85" s="285"/>
      <c r="BF85" s="285"/>
    </row>
    <row r="86" spans="1:58" ht="34.049999999999997" customHeight="1" x14ac:dyDescent="0.3">
      <c r="A86" s="278">
        <v>81</v>
      </c>
      <c r="B86" s="277"/>
      <c r="C86" s="275"/>
      <c r="D86" s="277"/>
      <c r="E86" s="275"/>
      <c r="F86" s="275"/>
      <c r="G86" s="275"/>
      <c r="H86" s="314" t="s">
        <v>3647</v>
      </c>
      <c r="I86" s="275"/>
      <c r="J86" s="275"/>
      <c r="K86" s="275"/>
      <c r="L86" s="275"/>
      <c r="M86" s="276"/>
      <c r="N86" s="106">
        <f t="shared" si="15"/>
        <v>0</v>
      </c>
      <c r="O86" s="106"/>
      <c r="P86" s="296">
        <f t="shared" si="20"/>
        <v>0</v>
      </c>
      <c r="Q86" s="296">
        <f t="shared" si="21"/>
        <v>0</v>
      </c>
      <c r="R86" s="296">
        <f t="shared" si="22"/>
        <v>0</v>
      </c>
      <c r="S86" s="296">
        <f t="shared" si="23"/>
        <v>0</v>
      </c>
      <c r="T86" s="106"/>
      <c r="U86" s="106"/>
      <c r="V86" s="297" t="str">
        <f t="shared" si="24"/>
        <v/>
      </c>
      <c r="W86" s="297" t="str">
        <f t="shared" si="25"/>
        <v/>
      </c>
      <c r="X86" s="297" t="str">
        <f t="shared" si="26"/>
        <v/>
      </c>
      <c r="Y86" s="297" t="str">
        <f t="shared" si="27"/>
        <v/>
      </c>
      <c r="Z86" s="297" t="str">
        <f t="shared" si="28"/>
        <v/>
      </c>
      <c r="AA86" s="298" t="str">
        <f t="shared" si="29"/>
        <v>0</v>
      </c>
      <c r="AB86" s="296">
        <f t="shared" si="16"/>
        <v>0</v>
      </c>
      <c r="AC86" s="296">
        <f t="shared" si="17"/>
        <v>0</v>
      </c>
      <c r="AD86" s="296">
        <f t="shared" si="18"/>
        <v>0</v>
      </c>
      <c r="AE86" s="296">
        <f t="shared" si="19"/>
        <v>0</v>
      </c>
      <c r="AF86" s="105"/>
      <c r="AG86" s="105"/>
      <c r="AH86" s="105"/>
      <c r="AI86" s="105"/>
      <c r="AJ86" s="105"/>
      <c r="AK86" s="105"/>
      <c r="AL86" s="105"/>
      <c r="AM86" s="105"/>
      <c r="AN86" s="105"/>
      <c r="AO86" s="81"/>
      <c r="AP86" s="81"/>
      <c r="AQ86" s="3"/>
      <c r="AR86" s="285"/>
      <c r="AS86" s="285"/>
      <c r="AT86" s="285"/>
      <c r="AU86" s="285"/>
      <c r="AV86" s="285"/>
      <c r="AW86" s="285"/>
      <c r="AX86" s="285"/>
      <c r="AY86" s="285"/>
      <c r="AZ86" s="285"/>
      <c r="BA86" s="285"/>
      <c r="BB86" s="285"/>
      <c r="BC86" s="285"/>
      <c r="BD86" s="285"/>
      <c r="BE86" s="285"/>
      <c r="BF86" s="285"/>
    </row>
    <row r="87" spans="1:58" ht="34.049999999999997" customHeight="1" x14ac:dyDescent="0.3">
      <c r="A87" s="278">
        <v>82</v>
      </c>
      <c r="B87" s="277"/>
      <c r="C87" s="275"/>
      <c r="D87" s="277"/>
      <c r="E87" s="275"/>
      <c r="F87" s="275"/>
      <c r="G87" s="275"/>
      <c r="H87" s="314" t="s">
        <v>3647</v>
      </c>
      <c r="I87" s="275"/>
      <c r="J87" s="275"/>
      <c r="K87" s="275"/>
      <c r="L87" s="275"/>
      <c r="M87" s="276"/>
      <c r="N87" s="106">
        <f t="shared" si="15"/>
        <v>0</v>
      </c>
      <c r="O87" s="106"/>
      <c r="P87" s="296">
        <f t="shared" si="20"/>
        <v>0</v>
      </c>
      <c r="Q87" s="296">
        <f t="shared" si="21"/>
        <v>0</v>
      </c>
      <c r="R87" s="296">
        <f t="shared" si="22"/>
        <v>0</v>
      </c>
      <c r="S87" s="296">
        <f t="shared" si="23"/>
        <v>0</v>
      </c>
      <c r="T87" s="106"/>
      <c r="U87" s="106"/>
      <c r="V87" s="297" t="str">
        <f t="shared" si="24"/>
        <v/>
      </c>
      <c r="W87" s="297" t="str">
        <f t="shared" si="25"/>
        <v/>
      </c>
      <c r="X87" s="297" t="str">
        <f t="shared" si="26"/>
        <v/>
      </c>
      <c r="Y87" s="297" t="str">
        <f t="shared" si="27"/>
        <v/>
      </c>
      <c r="Z87" s="297" t="str">
        <f t="shared" si="28"/>
        <v/>
      </c>
      <c r="AA87" s="298" t="str">
        <f t="shared" si="29"/>
        <v>0</v>
      </c>
      <c r="AB87" s="296">
        <f t="shared" si="16"/>
        <v>0</v>
      </c>
      <c r="AC87" s="296">
        <f t="shared" si="17"/>
        <v>0</v>
      </c>
      <c r="AD87" s="296">
        <f t="shared" si="18"/>
        <v>0</v>
      </c>
      <c r="AE87" s="296">
        <f t="shared" si="19"/>
        <v>0</v>
      </c>
      <c r="AF87" s="105"/>
      <c r="AG87" s="105"/>
      <c r="AH87" s="105"/>
      <c r="AI87" s="105"/>
      <c r="AJ87" s="105"/>
      <c r="AK87" s="105"/>
      <c r="AL87" s="105"/>
      <c r="AM87" s="105"/>
      <c r="AN87" s="105"/>
      <c r="AO87" s="81"/>
      <c r="AP87" s="81"/>
      <c r="AQ87" s="3"/>
      <c r="AR87" s="285"/>
      <c r="AS87" s="285"/>
      <c r="AT87" s="285"/>
      <c r="AU87" s="285"/>
      <c r="AV87" s="285"/>
      <c r="AW87" s="285"/>
      <c r="AX87" s="285"/>
      <c r="AY87" s="285"/>
      <c r="AZ87" s="285"/>
      <c r="BA87" s="285"/>
      <c r="BB87" s="285"/>
      <c r="BC87" s="285"/>
      <c r="BD87" s="285"/>
      <c r="BE87" s="285"/>
      <c r="BF87" s="285"/>
    </row>
    <row r="88" spans="1:58" ht="34.049999999999997" customHeight="1" x14ac:dyDescent="0.3">
      <c r="A88" s="278">
        <v>83</v>
      </c>
      <c r="B88" s="277"/>
      <c r="C88" s="275"/>
      <c r="D88" s="277"/>
      <c r="E88" s="275"/>
      <c r="F88" s="275"/>
      <c r="G88" s="275"/>
      <c r="H88" s="314" t="s">
        <v>3647</v>
      </c>
      <c r="I88" s="275"/>
      <c r="J88" s="275"/>
      <c r="K88" s="275"/>
      <c r="L88" s="275"/>
      <c r="M88" s="276"/>
      <c r="N88" s="106">
        <f t="shared" si="15"/>
        <v>0</v>
      </c>
      <c r="O88" s="106"/>
      <c r="P88" s="296">
        <f t="shared" si="20"/>
        <v>0</v>
      </c>
      <c r="Q88" s="296">
        <f t="shared" si="21"/>
        <v>0</v>
      </c>
      <c r="R88" s="296">
        <f t="shared" si="22"/>
        <v>0</v>
      </c>
      <c r="S88" s="296">
        <f t="shared" si="23"/>
        <v>0</v>
      </c>
      <c r="T88" s="106"/>
      <c r="U88" s="106"/>
      <c r="V88" s="297" t="str">
        <f t="shared" si="24"/>
        <v/>
      </c>
      <c r="W88" s="297" t="str">
        <f t="shared" si="25"/>
        <v/>
      </c>
      <c r="X88" s="297" t="str">
        <f t="shared" si="26"/>
        <v/>
      </c>
      <c r="Y88" s="297" t="str">
        <f t="shared" si="27"/>
        <v/>
      </c>
      <c r="Z88" s="297" t="str">
        <f t="shared" si="28"/>
        <v/>
      </c>
      <c r="AA88" s="298" t="str">
        <f t="shared" si="29"/>
        <v>0</v>
      </c>
      <c r="AB88" s="296">
        <f t="shared" si="16"/>
        <v>0</v>
      </c>
      <c r="AC88" s="296">
        <f t="shared" si="17"/>
        <v>0</v>
      </c>
      <c r="AD88" s="296">
        <f t="shared" si="18"/>
        <v>0</v>
      </c>
      <c r="AE88" s="296">
        <f t="shared" si="19"/>
        <v>0</v>
      </c>
      <c r="AF88" s="105"/>
      <c r="AG88" s="105"/>
      <c r="AH88" s="105"/>
      <c r="AI88" s="105"/>
      <c r="AJ88" s="105"/>
      <c r="AK88" s="105"/>
      <c r="AL88" s="105"/>
      <c r="AM88" s="105"/>
      <c r="AN88" s="105"/>
      <c r="AO88" s="81"/>
      <c r="AP88" s="81"/>
      <c r="AQ88" s="3"/>
      <c r="AR88" s="285"/>
      <c r="AS88" s="285"/>
      <c r="AT88" s="285"/>
      <c r="AU88" s="285"/>
      <c r="AV88" s="285"/>
      <c r="AW88" s="285"/>
      <c r="AX88" s="285"/>
      <c r="AY88" s="285"/>
      <c r="AZ88" s="285"/>
      <c r="BA88" s="285"/>
      <c r="BB88" s="285"/>
      <c r="BC88" s="285"/>
      <c r="BD88" s="285"/>
      <c r="BE88" s="285"/>
      <c r="BF88" s="285"/>
    </row>
    <row r="89" spans="1:58" ht="34.049999999999997" customHeight="1" x14ac:dyDescent="0.3">
      <c r="A89" s="278">
        <v>84</v>
      </c>
      <c r="B89" s="277"/>
      <c r="C89" s="275"/>
      <c r="D89" s="277"/>
      <c r="E89" s="275"/>
      <c r="F89" s="275"/>
      <c r="G89" s="275"/>
      <c r="H89" s="314" t="s">
        <v>3647</v>
      </c>
      <c r="I89" s="275"/>
      <c r="J89" s="275"/>
      <c r="K89" s="275"/>
      <c r="L89" s="275"/>
      <c r="M89" s="276"/>
      <c r="N89" s="106">
        <f t="shared" si="15"/>
        <v>0</v>
      </c>
      <c r="O89" s="106"/>
      <c r="P89" s="296">
        <f t="shared" si="20"/>
        <v>0</v>
      </c>
      <c r="Q89" s="296">
        <f t="shared" si="21"/>
        <v>0</v>
      </c>
      <c r="R89" s="296">
        <f t="shared" si="22"/>
        <v>0</v>
      </c>
      <c r="S89" s="296">
        <f t="shared" si="23"/>
        <v>0</v>
      </c>
      <c r="T89" s="106"/>
      <c r="U89" s="106"/>
      <c r="V89" s="297" t="str">
        <f t="shared" si="24"/>
        <v/>
      </c>
      <c r="W89" s="297" t="str">
        <f t="shared" si="25"/>
        <v/>
      </c>
      <c r="X89" s="297" t="str">
        <f t="shared" si="26"/>
        <v/>
      </c>
      <c r="Y89" s="297" t="str">
        <f t="shared" si="27"/>
        <v/>
      </c>
      <c r="Z89" s="297" t="str">
        <f t="shared" si="28"/>
        <v/>
      </c>
      <c r="AA89" s="298" t="str">
        <f t="shared" si="29"/>
        <v>0</v>
      </c>
      <c r="AB89" s="296">
        <f t="shared" si="16"/>
        <v>0</v>
      </c>
      <c r="AC89" s="296">
        <f t="shared" si="17"/>
        <v>0</v>
      </c>
      <c r="AD89" s="296">
        <f t="shared" si="18"/>
        <v>0</v>
      </c>
      <c r="AE89" s="296">
        <f t="shared" si="19"/>
        <v>0</v>
      </c>
      <c r="AF89" s="105"/>
      <c r="AG89" s="105"/>
      <c r="AH89" s="105"/>
      <c r="AI89" s="105"/>
      <c r="AJ89" s="105"/>
      <c r="AK89" s="105"/>
      <c r="AL89" s="105"/>
      <c r="AM89" s="105"/>
      <c r="AN89" s="105"/>
      <c r="AO89" s="81"/>
      <c r="AP89" s="81"/>
      <c r="AQ89" s="3"/>
      <c r="AR89" s="285"/>
      <c r="AS89" s="285"/>
      <c r="AT89" s="285"/>
      <c r="AU89" s="285"/>
      <c r="AV89" s="285"/>
      <c r="AW89" s="285"/>
      <c r="AX89" s="285"/>
      <c r="AY89" s="285"/>
      <c r="AZ89" s="285"/>
      <c r="BA89" s="285"/>
      <c r="BB89" s="285"/>
      <c r="BC89" s="285"/>
      <c r="BD89" s="285"/>
      <c r="BE89" s="285"/>
      <c r="BF89" s="285"/>
    </row>
    <row r="90" spans="1:58" ht="34.049999999999997" customHeight="1" x14ac:dyDescent="0.3">
      <c r="A90" s="278">
        <v>85</v>
      </c>
      <c r="B90" s="277"/>
      <c r="C90" s="275"/>
      <c r="D90" s="277"/>
      <c r="E90" s="275"/>
      <c r="F90" s="275"/>
      <c r="G90" s="275"/>
      <c r="H90" s="314" t="s">
        <v>3647</v>
      </c>
      <c r="I90" s="275"/>
      <c r="J90" s="275"/>
      <c r="K90" s="275"/>
      <c r="L90" s="275"/>
      <c r="M90" s="276"/>
      <c r="N90" s="106">
        <f t="shared" si="15"/>
        <v>0</v>
      </c>
      <c r="O90" s="106"/>
      <c r="P90" s="296">
        <f t="shared" si="20"/>
        <v>0</v>
      </c>
      <c r="Q90" s="296">
        <f t="shared" si="21"/>
        <v>0</v>
      </c>
      <c r="R90" s="296">
        <f t="shared" si="22"/>
        <v>0</v>
      </c>
      <c r="S90" s="296">
        <f t="shared" si="23"/>
        <v>0</v>
      </c>
      <c r="T90" s="106"/>
      <c r="U90" s="106"/>
      <c r="V90" s="297" t="str">
        <f t="shared" si="24"/>
        <v/>
      </c>
      <c r="W90" s="297" t="str">
        <f t="shared" si="25"/>
        <v/>
      </c>
      <c r="X90" s="297" t="str">
        <f t="shared" si="26"/>
        <v/>
      </c>
      <c r="Y90" s="297" t="str">
        <f t="shared" si="27"/>
        <v/>
      </c>
      <c r="Z90" s="297" t="str">
        <f t="shared" si="28"/>
        <v/>
      </c>
      <c r="AA90" s="298" t="str">
        <f t="shared" si="29"/>
        <v>0</v>
      </c>
      <c r="AB90" s="296">
        <f t="shared" si="16"/>
        <v>0</v>
      </c>
      <c r="AC90" s="296">
        <f t="shared" si="17"/>
        <v>0</v>
      </c>
      <c r="AD90" s="296">
        <f t="shared" si="18"/>
        <v>0</v>
      </c>
      <c r="AE90" s="296">
        <f t="shared" si="19"/>
        <v>0</v>
      </c>
      <c r="AF90" s="105"/>
      <c r="AG90" s="105"/>
      <c r="AH90" s="105"/>
      <c r="AI90" s="105"/>
      <c r="AJ90" s="105"/>
      <c r="AK90" s="105"/>
      <c r="AL90" s="105"/>
      <c r="AM90" s="105"/>
      <c r="AN90" s="105"/>
      <c r="AO90" s="81"/>
      <c r="AP90" s="81"/>
      <c r="AQ90" s="3"/>
      <c r="AR90" s="285"/>
      <c r="AS90" s="285"/>
      <c r="AT90" s="285"/>
      <c r="AU90" s="285"/>
      <c r="AV90" s="285"/>
      <c r="AW90" s="285"/>
      <c r="AX90" s="285"/>
      <c r="AY90" s="285"/>
      <c r="AZ90" s="285"/>
      <c r="BA90" s="285"/>
      <c r="BB90" s="285"/>
      <c r="BC90" s="285"/>
      <c r="BD90" s="285"/>
      <c r="BE90" s="285"/>
      <c r="BF90" s="285"/>
    </row>
    <row r="91" spans="1:58" ht="34.049999999999997" customHeight="1" x14ac:dyDescent="0.3">
      <c r="A91" s="278">
        <v>86</v>
      </c>
      <c r="B91" s="277"/>
      <c r="C91" s="275"/>
      <c r="D91" s="277"/>
      <c r="E91" s="275"/>
      <c r="F91" s="275"/>
      <c r="G91" s="275"/>
      <c r="H91" s="314" t="s">
        <v>3647</v>
      </c>
      <c r="I91" s="275"/>
      <c r="J91" s="275"/>
      <c r="K91" s="275"/>
      <c r="L91" s="275"/>
      <c r="M91" s="276"/>
      <c r="N91" s="106">
        <f t="shared" si="15"/>
        <v>0</v>
      </c>
      <c r="O91" s="106"/>
      <c r="P91" s="296">
        <f t="shared" si="20"/>
        <v>0</v>
      </c>
      <c r="Q91" s="296">
        <f t="shared" si="21"/>
        <v>0</v>
      </c>
      <c r="R91" s="296">
        <f t="shared" si="22"/>
        <v>0</v>
      </c>
      <c r="S91" s="296">
        <f t="shared" si="23"/>
        <v>0</v>
      </c>
      <c r="T91" s="106"/>
      <c r="U91" s="106"/>
      <c r="V91" s="297" t="str">
        <f t="shared" si="24"/>
        <v/>
      </c>
      <c r="W91" s="297" t="str">
        <f t="shared" si="25"/>
        <v/>
      </c>
      <c r="X91" s="297" t="str">
        <f t="shared" si="26"/>
        <v/>
      </c>
      <c r="Y91" s="297" t="str">
        <f t="shared" si="27"/>
        <v/>
      </c>
      <c r="Z91" s="297" t="str">
        <f t="shared" si="28"/>
        <v/>
      </c>
      <c r="AA91" s="298" t="str">
        <f t="shared" si="29"/>
        <v>0</v>
      </c>
      <c r="AB91" s="296">
        <f t="shared" si="16"/>
        <v>0</v>
      </c>
      <c r="AC91" s="296">
        <f t="shared" si="17"/>
        <v>0</v>
      </c>
      <c r="AD91" s="296">
        <f t="shared" si="18"/>
        <v>0</v>
      </c>
      <c r="AE91" s="296">
        <f t="shared" si="19"/>
        <v>0</v>
      </c>
      <c r="AF91" s="105"/>
      <c r="AG91" s="105"/>
      <c r="AH91" s="105"/>
      <c r="AI91" s="105"/>
      <c r="AJ91" s="105"/>
      <c r="AK91" s="105"/>
      <c r="AL91" s="105"/>
      <c r="AM91" s="105"/>
      <c r="AN91" s="105"/>
      <c r="AO91" s="81"/>
      <c r="AP91" s="81"/>
      <c r="AQ91" s="3"/>
      <c r="AR91" s="285"/>
      <c r="AS91" s="285"/>
      <c r="AT91" s="285"/>
      <c r="AU91" s="285"/>
      <c r="AV91" s="285"/>
      <c r="AW91" s="285"/>
      <c r="AX91" s="285"/>
      <c r="AY91" s="285"/>
      <c r="AZ91" s="285"/>
      <c r="BA91" s="285"/>
      <c r="BB91" s="285"/>
      <c r="BC91" s="285"/>
      <c r="BD91" s="285"/>
      <c r="BE91" s="285"/>
      <c r="BF91" s="285"/>
    </row>
    <row r="92" spans="1:58" ht="34.049999999999997" customHeight="1" x14ac:dyDescent="0.3">
      <c r="A92" s="278">
        <v>87</v>
      </c>
      <c r="B92" s="277"/>
      <c r="C92" s="275"/>
      <c r="D92" s="277"/>
      <c r="E92" s="275"/>
      <c r="F92" s="275"/>
      <c r="G92" s="275"/>
      <c r="H92" s="314" t="s">
        <v>3647</v>
      </c>
      <c r="I92" s="275"/>
      <c r="J92" s="275"/>
      <c r="K92" s="275"/>
      <c r="L92" s="275"/>
      <c r="M92" s="276"/>
      <c r="N92" s="106">
        <f t="shared" ref="N92:N99" si="30">E92*F92*G92/1000000</f>
        <v>0</v>
      </c>
      <c r="O92" s="106"/>
      <c r="P92" s="296">
        <f t="shared" ref="P92:P99" si="31">IF(I92="",,G92*(E92+60))/1000</f>
        <v>0</v>
      </c>
      <c r="Q92" s="296">
        <f t="shared" ref="Q92:Q99" si="32">IF(J92="",,G92*(E92+60))/1000</f>
        <v>0</v>
      </c>
      <c r="R92" s="296">
        <f t="shared" ref="R92:R99" si="33">IF(K92="",,G92*(F92+60))/1000</f>
        <v>0</v>
      </c>
      <c r="S92" s="296">
        <f t="shared" ref="S92:S99" si="34">IF(L92="",,G92*(F92+60))/1000</f>
        <v>0</v>
      </c>
      <c r="T92" s="106"/>
      <c r="U92" s="106"/>
      <c r="V92" s="297" t="str">
        <f t="shared" si="24"/>
        <v/>
      </c>
      <c r="W92" s="297" t="str">
        <f t="shared" si="25"/>
        <v/>
      </c>
      <c r="X92" s="297" t="str">
        <f t="shared" si="26"/>
        <v/>
      </c>
      <c r="Y92" s="297" t="str">
        <f t="shared" si="27"/>
        <v/>
      </c>
      <c r="Z92" s="297" t="str">
        <f t="shared" si="28"/>
        <v/>
      </c>
      <c r="AA92" s="298" t="str">
        <f t="shared" si="29"/>
        <v>0</v>
      </c>
      <c r="AB92" s="296">
        <f t="shared" ref="AB92:AB99" si="35">IF(I92="",,G92*(E92))/1000</f>
        <v>0</v>
      </c>
      <c r="AC92" s="296">
        <f t="shared" ref="AC92:AC99" si="36">IF(J92="",,G92*(E92))/1000</f>
        <v>0</v>
      </c>
      <c r="AD92" s="296">
        <f t="shared" ref="AD92:AD99" si="37">IF(K92="",,G92*(F92))/1000</f>
        <v>0</v>
      </c>
      <c r="AE92" s="296">
        <f t="shared" ref="AE92:AE99" si="38">IF(L92="",,G92*(F92))/1000</f>
        <v>0</v>
      </c>
      <c r="AF92" s="105"/>
      <c r="AG92" s="105"/>
      <c r="AH92" s="105"/>
      <c r="AI92" s="105"/>
      <c r="AJ92" s="105"/>
      <c r="AK92" s="105"/>
      <c r="AL92" s="105"/>
      <c r="AM92" s="105"/>
      <c r="AN92" s="105"/>
      <c r="AO92" s="81"/>
      <c r="AP92" s="81"/>
      <c r="AQ92" s="3"/>
      <c r="AR92" s="285"/>
      <c r="AS92" s="285"/>
      <c r="AT92" s="285"/>
      <c r="AU92" s="285"/>
      <c r="AV92" s="285"/>
      <c r="AW92" s="285"/>
      <c r="AX92" s="285"/>
      <c r="AY92" s="285"/>
      <c r="AZ92" s="285"/>
      <c r="BA92" s="285"/>
      <c r="BB92" s="285"/>
      <c r="BC92" s="285"/>
      <c r="BD92" s="285"/>
      <c r="BE92" s="285"/>
      <c r="BF92" s="285"/>
    </row>
    <row r="93" spans="1:58" ht="34.049999999999997" customHeight="1" x14ac:dyDescent="0.3">
      <c r="A93" s="278">
        <v>88</v>
      </c>
      <c r="B93" s="277"/>
      <c r="C93" s="275"/>
      <c r="D93" s="277"/>
      <c r="E93" s="275"/>
      <c r="F93" s="275"/>
      <c r="G93" s="275"/>
      <c r="H93" s="314" t="s">
        <v>3647</v>
      </c>
      <c r="I93" s="275"/>
      <c r="J93" s="275"/>
      <c r="K93" s="275"/>
      <c r="L93" s="275"/>
      <c r="M93" s="276"/>
      <c r="N93" s="106">
        <f t="shared" si="30"/>
        <v>0</v>
      </c>
      <c r="O93" s="106"/>
      <c r="P93" s="296">
        <f t="shared" si="31"/>
        <v>0</v>
      </c>
      <c r="Q93" s="296">
        <f t="shared" si="32"/>
        <v>0</v>
      </c>
      <c r="R93" s="296">
        <f t="shared" si="33"/>
        <v>0</v>
      </c>
      <c r="S93" s="296">
        <f t="shared" si="34"/>
        <v>0</v>
      </c>
      <c r="T93" s="106"/>
      <c r="U93" s="106"/>
      <c r="V93" s="297" t="str">
        <f t="shared" si="24"/>
        <v/>
      </c>
      <c r="W93" s="297" t="str">
        <f t="shared" si="25"/>
        <v/>
      </c>
      <c r="X93" s="297" t="str">
        <f t="shared" si="26"/>
        <v/>
      </c>
      <c r="Y93" s="297" t="str">
        <f t="shared" si="27"/>
        <v/>
      </c>
      <c r="Z93" s="297" t="str">
        <f t="shared" si="28"/>
        <v/>
      </c>
      <c r="AA93" s="298" t="str">
        <f t="shared" si="29"/>
        <v>0</v>
      </c>
      <c r="AB93" s="296">
        <f t="shared" si="35"/>
        <v>0</v>
      </c>
      <c r="AC93" s="296">
        <f t="shared" si="36"/>
        <v>0</v>
      </c>
      <c r="AD93" s="296">
        <f t="shared" si="37"/>
        <v>0</v>
      </c>
      <c r="AE93" s="296">
        <f t="shared" si="38"/>
        <v>0</v>
      </c>
      <c r="AF93" s="105"/>
      <c r="AG93" s="105"/>
      <c r="AH93" s="105"/>
      <c r="AI93" s="105"/>
      <c r="AJ93" s="105"/>
      <c r="AK93" s="105"/>
      <c r="AL93" s="105"/>
      <c r="AM93" s="105"/>
      <c r="AN93" s="105"/>
      <c r="AO93" s="81"/>
      <c r="AP93" s="81"/>
      <c r="AQ93" s="3"/>
      <c r="AR93" s="285"/>
      <c r="AS93" s="285"/>
      <c r="AT93" s="285"/>
      <c r="AU93" s="285"/>
      <c r="AV93" s="285"/>
      <c r="AW93" s="285"/>
      <c r="AX93" s="285"/>
      <c r="AY93" s="285"/>
      <c r="AZ93" s="285"/>
      <c r="BA93" s="285"/>
      <c r="BB93" s="285"/>
      <c r="BC93" s="285"/>
      <c r="BD93" s="285"/>
      <c r="BE93" s="285"/>
      <c r="BF93" s="285"/>
    </row>
    <row r="94" spans="1:58" ht="34.049999999999997" customHeight="1" x14ac:dyDescent="0.3">
      <c r="A94" s="278">
        <v>89</v>
      </c>
      <c r="B94" s="277"/>
      <c r="C94" s="275"/>
      <c r="D94" s="277"/>
      <c r="E94" s="275"/>
      <c r="F94" s="275"/>
      <c r="G94" s="275"/>
      <c r="H94" s="314" t="s">
        <v>3647</v>
      </c>
      <c r="I94" s="275"/>
      <c r="J94" s="275"/>
      <c r="K94" s="275"/>
      <c r="L94" s="275"/>
      <c r="M94" s="276"/>
      <c r="N94" s="106">
        <f t="shared" si="30"/>
        <v>0</v>
      </c>
      <c r="O94" s="106"/>
      <c r="P94" s="296">
        <f t="shared" si="31"/>
        <v>0</v>
      </c>
      <c r="Q94" s="296">
        <f t="shared" si="32"/>
        <v>0</v>
      </c>
      <c r="R94" s="296">
        <f t="shared" si="33"/>
        <v>0</v>
      </c>
      <c r="S94" s="296">
        <f t="shared" si="34"/>
        <v>0</v>
      </c>
      <c r="T94" s="106"/>
      <c r="U94" s="106"/>
      <c r="V94" s="297" t="str">
        <f t="shared" si="24"/>
        <v/>
      </c>
      <c r="W94" s="297" t="str">
        <f t="shared" si="25"/>
        <v/>
      </c>
      <c r="X94" s="297" t="str">
        <f t="shared" si="26"/>
        <v/>
      </c>
      <c r="Y94" s="297" t="str">
        <f t="shared" si="27"/>
        <v/>
      </c>
      <c r="Z94" s="297" t="str">
        <f t="shared" si="28"/>
        <v/>
      </c>
      <c r="AA94" s="298" t="str">
        <f t="shared" si="29"/>
        <v>0</v>
      </c>
      <c r="AB94" s="296">
        <f t="shared" si="35"/>
        <v>0</v>
      </c>
      <c r="AC94" s="296">
        <f t="shared" si="36"/>
        <v>0</v>
      </c>
      <c r="AD94" s="296">
        <f t="shared" si="37"/>
        <v>0</v>
      </c>
      <c r="AE94" s="296">
        <f t="shared" si="38"/>
        <v>0</v>
      </c>
      <c r="AF94" s="105"/>
      <c r="AG94" s="105"/>
      <c r="AH94" s="105"/>
      <c r="AI94" s="105"/>
      <c r="AJ94" s="105"/>
      <c r="AK94" s="105"/>
      <c r="AL94" s="105"/>
      <c r="AM94" s="105"/>
      <c r="AN94" s="105"/>
      <c r="AO94" s="81"/>
      <c r="AP94" s="81"/>
      <c r="AQ94" s="3"/>
      <c r="AR94" s="285"/>
      <c r="AS94" s="285"/>
      <c r="AT94" s="285"/>
      <c r="AU94" s="285"/>
      <c r="AV94" s="285"/>
      <c r="AW94" s="285"/>
      <c r="AX94" s="285"/>
      <c r="AY94" s="285"/>
      <c r="AZ94" s="285"/>
      <c r="BA94" s="285"/>
      <c r="BB94" s="285"/>
      <c r="BC94" s="285"/>
      <c r="BD94" s="285"/>
      <c r="BE94" s="285"/>
      <c r="BF94" s="285"/>
    </row>
    <row r="95" spans="1:58" ht="34.049999999999997" customHeight="1" x14ac:dyDescent="0.3">
      <c r="A95" s="278">
        <v>90</v>
      </c>
      <c r="B95" s="277"/>
      <c r="C95" s="275"/>
      <c r="D95" s="277"/>
      <c r="E95" s="275"/>
      <c r="F95" s="275"/>
      <c r="G95" s="275"/>
      <c r="H95" s="314" t="s">
        <v>3647</v>
      </c>
      <c r="I95" s="275"/>
      <c r="J95" s="275"/>
      <c r="K95" s="275"/>
      <c r="L95" s="275"/>
      <c r="M95" s="276"/>
      <c r="N95" s="106">
        <f t="shared" si="30"/>
        <v>0</v>
      </c>
      <c r="O95" s="106"/>
      <c r="P95" s="296">
        <f t="shared" si="31"/>
        <v>0</v>
      </c>
      <c r="Q95" s="296">
        <f t="shared" si="32"/>
        <v>0</v>
      </c>
      <c r="R95" s="296">
        <f t="shared" si="33"/>
        <v>0</v>
      </c>
      <c r="S95" s="296">
        <f t="shared" si="34"/>
        <v>0</v>
      </c>
      <c r="T95" s="106"/>
      <c r="U95" s="106"/>
      <c r="V95" s="297" t="str">
        <f t="shared" si="24"/>
        <v/>
      </c>
      <c r="W95" s="297" t="str">
        <f t="shared" si="25"/>
        <v/>
      </c>
      <c r="X95" s="297" t="str">
        <f t="shared" si="26"/>
        <v/>
      </c>
      <c r="Y95" s="297" t="str">
        <f t="shared" si="27"/>
        <v/>
      </c>
      <c r="Z95" s="297" t="str">
        <f t="shared" si="28"/>
        <v/>
      </c>
      <c r="AA95" s="298" t="str">
        <f t="shared" si="29"/>
        <v>0</v>
      </c>
      <c r="AB95" s="296">
        <f t="shared" si="35"/>
        <v>0</v>
      </c>
      <c r="AC95" s="296">
        <f t="shared" si="36"/>
        <v>0</v>
      </c>
      <c r="AD95" s="296">
        <f t="shared" si="37"/>
        <v>0</v>
      </c>
      <c r="AE95" s="296">
        <f t="shared" si="38"/>
        <v>0</v>
      </c>
      <c r="AF95" s="105"/>
      <c r="AG95" s="105"/>
      <c r="AH95" s="105"/>
      <c r="AI95" s="105"/>
      <c r="AJ95" s="105"/>
      <c r="AK95" s="105"/>
      <c r="AL95" s="105"/>
      <c r="AM95" s="105"/>
      <c r="AN95" s="105"/>
      <c r="AO95" s="81"/>
      <c r="AP95" s="81"/>
      <c r="AQ95" s="3"/>
      <c r="AR95" s="285"/>
      <c r="AS95" s="285"/>
      <c r="AT95" s="285"/>
      <c r="AU95" s="285"/>
      <c r="AV95" s="285"/>
      <c r="AW95" s="285"/>
      <c r="AX95" s="285"/>
      <c r="AY95" s="285"/>
      <c r="AZ95" s="285"/>
      <c r="BA95" s="285"/>
      <c r="BB95" s="285"/>
      <c r="BC95" s="285"/>
      <c r="BD95" s="285"/>
      <c r="BE95" s="285"/>
      <c r="BF95" s="285"/>
    </row>
    <row r="96" spans="1:58" ht="34.049999999999997" customHeight="1" x14ac:dyDescent="0.3">
      <c r="A96" s="278">
        <v>91</v>
      </c>
      <c r="B96" s="277"/>
      <c r="C96" s="275"/>
      <c r="D96" s="277"/>
      <c r="E96" s="275"/>
      <c r="F96" s="275"/>
      <c r="G96" s="275"/>
      <c r="H96" s="314" t="s">
        <v>3647</v>
      </c>
      <c r="I96" s="275"/>
      <c r="J96" s="275"/>
      <c r="K96" s="275"/>
      <c r="L96" s="275"/>
      <c r="M96" s="276"/>
      <c r="N96" s="106">
        <f t="shared" si="30"/>
        <v>0</v>
      </c>
      <c r="O96" s="106"/>
      <c r="P96" s="296">
        <f t="shared" si="31"/>
        <v>0</v>
      </c>
      <c r="Q96" s="296">
        <f t="shared" si="32"/>
        <v>0</v>
      </c>
      <c r="R96" s="296">
        <f t="shared" si="33"/>
        <v>0</v>
      </c>
      <c r="S96" s="296">
        <f t="shared" si="34"/>
        <v>0</v>
      </c>
      <c r="T96" s="106"/>
      <c r="U96" s="106"/>
      <c r="V96" s="297" t="str">
        <f t="shared" si="24"/>
        <v/>
      </c>
      <c r="W96" s="297" t="str">
        <f t="shared" si="25"/>
        <v/>
      </c>
      <c r="X96" s="297" t="str">
        <f t="shared" si="26"/>
        <v/>
      </c>
      <c r="Y96" s="297" t="str">
        <f t="shared" si="27"/>
        <v/>
      </c>
      <c r="Z96" s="297" t="str">
        <f t="shared" si="28"/>
        <v/>
      </c>
      <c r="AA96" s="298" t="str">
        <f t="shared" si="29"/>
        <v>0</v>
      </c>
      <c r="AB96" s="296">
        <f t="shared" si="35"/>
        <v>0</v>
      </c>
      <c r="AC96" s="296">
        <f t="shared" si="36"/>
        <v>0</v>
      </c>
      <c r="AD96" s="296">
        <f t="shared" si="37"/>
        <v>0</v>
      </c>
      <c r="AE96" s="296">
        <f t="shared" si="38"/>
        <v>0</v>
      </c>
      <c r="AF96" s="105"/>
      <c r="AG96" s="105"/>
      <c r="AH96" s="105"/>
      <c r="AI96" s="105"/>
      <c r="AJ96" s="105"/>
      <c r="AK96" s="105"/>
      <c r="AL96" s="105"/>
      <c r="AM96" s="105"/>
      <c r="AN96" s="105"/>
      <c r="AO96" s="81"/>
      <c r="AP96" s="81"/>
      <c r="AQ96" s="3"/>
      <c r="AR96" s="285"/>
      <c r="AS96" s="285"/>
      <c r="AT96" s="285"/>
      <c r="AU96" s="285"/>
      <c r="AV96" s="285"/>
      <c r="AW96" s="285"/>
      <c r="AX96" s="285"/>
      <c r="AY96" s="285"/>
      <c r="AZ96" s="285"/>
      <c r="BA96" s="285"/>
      <c r="BB96" s="285"/>
      <c r="BC96" s="285"/>
      <c r="BD96" s="285"/>
      <c r="BE96" s="285"/>
      <c r="BF96" s="285"/>
    </row>
    <row r="97" spans="1:58" ht="34.049999999999997" customHeight="1" x14ac:dyDescent="0.3">
      <c r="A97" s="278">
        <v>92</v>
      </c>
      <c r="B97" s="277"/>
      <c r="C97" s="275"/>
      <c r="D97" s="277"/>
      <c r="E97" s="275"/>
      <c r="F97" s="275"/>
      <c r="G97" s="275"/>
      <c r="H97" s="314" t="s">
        <v>3647</v>
      </c>
      <c r="I97" s="275"/>
      <c r="J97" s="275"/>
      <c r="K97" s="275"/>
      <c r="L97" s="275"/>
      <c r="M97" s="276"/>
      <c r="N97" s="106">
        <f t="shared" si="30"/>
        <v>0</v>
      </c>
      <c r="O97" s="106"/>
      <c r="P97" s="296">
        <f t="shared" si="31"/>
        <v>0</v>
      </c>
      <c r="Q97" s="296">
        <f t="shared" si="32"/>
        <v>0</v>
      </c>
      <c r="R97" s="296">
        <f t="shared" si="33"/>
        <v>0</v>
      </c>
      <c r="S97" s="296">
        <f t="shared" si="34"/>
        <v>0</v>
      </c>
      <c r="T97" s="106"/>
      <c r="U97" s="106"/>
      <c r="V97" s="297" t="str">
        <f t="shared" si="24"/>
        <v/>
      </c>
      <c r="W97" s="297" t="str">
        <f t="shared" si="25"/>
        <v/>
      </c>
      <c r="X97" s="297" t="str">
        <f t="shared" si="26"/>
        <v/>
      </c>
      <c r="Y97" s="297" t="str">
        <f t="shared" si="27"/>
        <v/>
      </c>
      <c r="Z97" s="297" t="str">
        <f t="shared" si="28"/>
        <v/>
      </c>
      <c r="AA97" s="298" t="str">
        <f t="shared" si="29"/>
        <v>0</v>
      </c>
      <c r="AB97" s="296">
        <f t="shared" si="35"/>
        <v>0</v>
      </c>
      <c r="AC97" s="296">
        <f t="shared" si="36"/>
        <v>0</v>
      </c>
      <c r="AD97" s="296">
        <f t="shared" si="37"/>
        <v>0</v>
      </c>
      <c r="AE97" s="296">
        <f t="shared" si="38"/>
        <v>0</v>
      </c>
      <c r="AF97" s="105"/>
      <c r="AG97" s="105"/>
      <c r="AH97" s="105"/>
      <c r="AI97" s="105"/>
      <c r="AJ97" s="105"/>
      <c r="AK97" s="105"/>
      <c r="AL97" s="105"/>
      <c r="AM97" s="105"/>
      <c r="AN97" s="105"/>
      <c r="AO97" s="81"/>
      <c r="AP97" s="81"/>
      <c r="AQ97" s="3"/>
      <c r="AR97" s="285"/>
      <c r="AS97" s="285"/>
      <c r="AT97" s="285"/>
      <c r="AU97" s="285"/>
      <c r="AV97" s="285"/>
      <c r="AW97" s="285"/>
      <c r="AX97" s="285"/>
      <c r="AY97" s="285"/>
      <c r="AZ97" s="285"/>
      <c r="BA97" s="285"/>
      <c r="BB97" s="285"/>
      <c r="BC97" s="285"/>
      <c r="BD97" s="285"/>
      <c r="BE97" s="285"/>
      <c r="BF97" s="285"/>
    </row>
    <row r="98" spans="1:58" ht="34.049999999999997" customHeight="1" x14ac:dyDescent="0.3">
      <c r="A98" s="278">
        <v>93</v>
      </c>
      <c r="B98" s="277"/>
      <c r="C98" s="275"/>
      <c r="D98" s="277"/>
      <c r="E98" s="275"/>
      <c r="F98" s="275"/>
      <c r="G98" s="275"/>
      <c r="H98" s="314" t="s">
        <v>3647</v>
      </c>
      <c r="I98" s="275"/>
      <c r="J98" s="275"/>
      <c r="K98" s="275"/>
      <c r="L98" s="275"/>
      <c r="M98" s="276"/>
      <c r="N98" s="106">
        <f t="shared" si="30"/>
        <v>0</v>
      </c>
      <c r="O98" s="106"/>
      <c r="P98" s="296">
        <f t="shared" si="31"/>
        <v>0</v>
      </c>
      <c r="Q98" s="296">
        <f t="shared" si="32"/>
        <v>0</v>
      </c>
      <c r="R98" s="296">
        <f t="shared" si="33"/>
        <v>0</v>
      </c>
      <c r="S98" s="296">
        <f t="shared" si="34"/>
        <v>0</v>
      </c>
      <c r="T98" s="106"/>
      <c r="U98" s="106"/>
      <c r="V98" s="297" t="str">
        <f t="shared" si="24"/>
        <v/>
      </c>
      <c r="W98" s="297" t="str">
        <f t="shared" si="25"/>
        <v/>
      </c>
      <c r="X98" s="297" t="str">
        <f t="shared" si="26"/>
        <v/>
      </c>
      <c r="Y98" s="297" t="str">
        <f t="shared" si="27"/>
        <v/>
      </c>
      <c r="Z98" s="297" t="str">
        <f t="shared" si="28"/>
        <v/>
      </c>
      <c r="AA98" s="298" t="str">
        <f t="shared" si="29"/>
        <v>0</v>
      </c>
      <c r="AB98" s="296">
        <f t="shared" si="35"/>
        <v>0</v>
      </c>
      <c r="AC98" s="296">
        <f t="shared" si="36"/>
        <v>0</v>
      </c>
      <c r="AD98" s="296">
        <f t="shared" si="37"/>
        <v>0</v>
      </c>
      <c r="AE98" s="296">
        <f t="shared" si="38"/>
        <v>0</v>
      </c>
      <c r="AF98" s="105"/>
      <c r="AG98" s="105"/>
      <c r="AH98" s="105"/>
      <c r="AI98" s="105"/>
      <c r="AJ98" s="105"/>
      <c r="AK98" s="105"/>
      <c r="AL98" s="105"/>
      <c r="AM98" s="105"/>
      <c r="AN98" s="105"/>
      <c r="AO98" s="81"/>
      <c r="AP98" s="81"/>
      <c r="AQ98" s="3"/>
      <c r="AR98" s="285"/>
      <c r="AS98" s="285"/>
      <c r="AT98" s="285"/>
      <c r="AU98" s="285"/>
      <c r="AV98" s="285"/>
      <c r="AW98" s="285"/>
      <c r="AX98" s="285"/>
      <c r="AY98" s="285"/>
      <c r="AZ98" s="285"/>
      <c r="BA98" s="285"/>
      <c r="BB98" s="285"/>
      <c r="BC98" s="285"/>
      <c r="BD98" s="285"/>
      <c r="BE98" s="285"/>
      <c r="BF98" s="285"/>
    </row>
    <row r="99" spans="1:58" ht="34.049999999999997" customHeight="1" x14ac:dyDescent="0.3">
      <c r="A99" s="278">
        <v>94</v>
      </c>
      <c r="B99" s="277"/>
      <c r="C99" s="275"/>
      <c r="D99" s="277"/>
      <c r="E99" s="275"/>
      <c r="F99" s="275"/>
      <c r="G99" s="275"/>
      <c r="H99" s="314" t="s">
        <v>3647</v>
      </c>
      <c r="I99" s="275"/>
      <c r="J99" s="275"/>
      <c r="K99" s="275"/>
      <c r="L99" s="275"/>
      <c r="M99" s="276"/>
      <c r="N99" s="106">
        <f t="shared" si="30"/>
        <v>0</v>
      </c>
      <c r="O99" s="106"/>
      <c r="P99" s="296">
        <f t="shared" si="31"/>
        <v>0</v>
      </c>
      <c r="Q99" s="296">
        <f t="shared" si="32"/>
        <v>0</v>
      </c>
      <c r="R99" s="296">
        <f t="shared" si="33"/>
        <v>0</v>
      </c>
      <c r="S99" s="296">
        <f t="shared" si="34"/>
        <v>0</v>
      </c>
      <c r="T99" s="106"/>
      <c r="U99" s="106"/>
      <c r="V99" s="297" t="str">
        <f t="shared" si="24"/>
        <v/>
      </c>
      <c r="W99" s="297" t="str">
        <f t="shared" si="25"/>
        <v/>
      </c>
      <c r="X99" s="297" t="str">
        <f t="shared" si="26"/>
        <v/>
      </c>
      <c r="Y99" s="297" t="str">
        <f t="shared" si="27"/>
        <v/>
      </c>
      <c r="Z99" s="297" t="str">
        <f t="shared" si="28"/>
        <v/>
      </c>
      <c r="AA99" s="298" t="str">
        <f t="shared" si="29"/>
        <v>0</v>
      </c>
      <c r="AB99" s="296">
        <f t="shared" si="35"/>
        <v>0</v>
      </c>
      <c r="AC99" s="296">
        <f t="shared" si="36"/>
        <v>0</v>
      </c>
      <c r="AD99" s="296">
        <f t="shared" si="37"/>
        <v>0</v>
      </c>
      <c r="AE99" s="296">
        <f t="shared" si="38"/>
        <v>0</v>
      </c>
      <c r="AF99" s="105"/>
      <c r="AG99" s="105"/>
      <c r="AH99" s="105"/>
      <c r="AI99" s="105"/>
      <c r="AJ99" s="105"/>
      <c r="AK99" s="105"/>
      <c r="AL99" s="105"/>
      <c r="AM99" s="105"/>
      <c r="AN99" s="105"/>
      <c r="AO99" s="81"/>
      <c r="AP99" s="81"/>
      <c r="AQ99" s="3"/>
      <c r="AR99" s="285"/>
      <c r="AS99" s="285"/>
      <c r="AT99" s="285"/>
      <c r="AU99" s="285"/>
      <c r="AV99" s="285"/>
      <c r="AW99" s="285"/>
      <c r="AX99" s="285"/>
      <c r="AY99" s="285"/>
      <c r="AZ99" s="285"/>
      <c r="BA99" s="285"/>
      <c r="BB99" s="285"/>
      <c r="BC99" s="285"/>
      <c r="BD99" s="285"/>
      <c r="BE99" s="285"/>
      <c r="BF99" s="285"/>
    </row>
    <row r="100" spans="1:58" ht="34.049999999999997" customHeight="1" x14ac:dyDescent="0.3">
      <c r="A100" s="278">
        <v>95</v>
      </c>
      <c r="B100" s="277"/>
      <c r="C100" s="275"/>
      <c r="D100" s="277"/>
      <c r="E100" s="275"/>
      <c r="F100" s="275"/>
      <c r="G100" s="275"/>
      <c r="H100" s="314" t="s">
        <v>3647</v>
      </c>
      <c r="I100" s="275"/>
      <c r="J100" s="275"/>
      <c r="K100" s="275"/>
      <c r="L100" s="275"/>
      <c r="M100" s="276"/>
      <c r="N100" s="106">
        <f t="shared" si="15"/>
        <v>0</v>
      </c>
      <c r="O100" s="106"/>
      <c r="P100" s="296">
        <f t="shared" si="20"/>
        <v>0</v>
      </c>
      <c r="Q100" s="296">
        <f t="shared" si="21"/>
        <v>0</v>
      </c>
      <c r="R100" s="296">
        <f t="shared" si="22"/>
        <v>0</v>
      </c>
      <c r="S100" s="296">
        <f t="shared" si="23"/>
        <v>0</v>
      </c>
      <c r="T100" s="106"/>
      <c r="U100" s="106"/>
      <c r="V100" s="297" t="str">
        <f t="shared" si="24"/>
        <v/>
      </c>
      <c r="W100" s="297" t="str">
        <f t="shared" si="25"/>
        <v/>
      </c>
      <c r="X100" s="297" t="str">
        <f t="shared" si="26"/>
        <v/>
      </c>
      <c r="Y100" s="297" t="str">
        <f t="shared" si="27"/>
        <v/>
      </c>
      <c r="Z100" s="297" t="str">
        <f t="shared" si="28"/>
        <v/>
      </c>
      <c r="AA100" s="298" t="str">
        <f t="shared" si="29"/>
        <v>0</v>
      </c>
      <c r="AB100" s="296">
        <f t="shared" si="16"/>
        <v>0</v>
      </c>
      <c r="AC100" s="296">
        <f t="shared" si="17"/>
        <v>0</v>
      </c>
      <c r="AD100" s="296">
        <f t="shared" si="18"/>
        <v>0</v>
      </c>
      <c r="AE100" s="296">
        <f t="shared" si="19"/>
        <v>0</v>
      </c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81"/>
      <c r="AP100" s="81"/>
      <c r="AQ100" s="3"/>
      <c r="AR100" s="285"/>
      <c r="AS100" s="285"/>
      <c r="AT100" s="285"/>
      <c r="AU100" s="285"/>
      <c r="AV100" s="285"/>
      <c r="AW100" s="285"/>
      <c r="AX100" s="285"/>
      <c r="AY100" s="285"/>
      <c r="AZ100" s="285"/>
      <c r="BA100" s="285"/>
      <c r="BB100" s="285"/>
      <c r="BC100" s="285"/>
      <c r="BD100" s="285"/>
      <c r="BE100" s="285"/>
      <c r="BF100" s="285"/>
    </row>
    <row r="101" spans="1:58" ht="34.049999999999997" customHeight="1" x14ac:dyDescent="0.3">
      <c r="A101" s="278">
        <v>96</v>
      </c>
      <c r="B101" s="277"/>
      <c r="C101" s="275"/>
      <c r="D101" s="277"/>
      <c r="E101" s="275"/>
      <c r="F101" s="275"/>
      <c r="G101" s="275"/>
      <c r="H101" s="314" t="s">
        <v>3647</v>
      </c>
      <c r="I101" s="275"/>
      <c r="J101" s="275"/>
      <c r="K101" s="275"/>
      <c r="L101" s="275"/>
      <c r="M101" s="276"/>
      <c r="N101" s="106">
        <f t="shared" si="15"/>
        <v>0</v>
      </c>
      <c r="O101" s="106"/>
      <c r="P101" s="296">
        <f t="shared" si="20"/>
        <v>0</v>
      </c>
      <c r="Q101" s="296">
        <f t="shared" si="21"/>
        <v>0</v>
      </c>
      <c r="R101" s="296">
        <f t="shared" si="22"/>
        <v>0</v>
      </c>
      <c r="S101" s="296">
        <f t="shared" si="23"/>
        <v>0</v>
      </c>
      <c r="T101" s="106"/>
      <c r="U101" s="106"/>
      <c r="V101" s="297" t="str">
        <f t="shared" si="24"/>
        <v/>
      </c>
      <c r="W101" s="297" t="str">
        <f t="shared" si="25"/>
        <v/>
      </c>
      <c r="X101" s="297" t="str">
        <f t="shared" si="26"/>
        <v/>
      </c>
      <c r="Y101" s="297" t="str">
        <f t="shared" si="27"/>
        <v/>
      </c>
      <c r="Z101" s="297" t="str">
        <f t="shared" si="28"/>
        <v/>
      </c>
      <c r="AA101" s="298" t="str">
        <f t="shared" si="29"/>
        <v>0</v>
      </c>
      <c r="AB101" s="296">
        <f t="shared" si="16"/>
        <v>0</v>
      </c>
      <c r="AC101" s="296">
        <f t="shared" si="17"/>
        <v>0</v>
      </c>
      <c r="AD101" s="296">
        <f t="shared" si="18"/>
        <v>0</v>
      </c>
      <c r="AE101" s="296">
        <f t="shared" si="19"/>
        <v>0</v>
      </c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81"/>
      <c r="AP101" s="81"/>
      <c r="AQ101" s="3"/>
      <c r="AR101" s="285"/>
      <c r="AS101" s="285"/>
      <c r="AT101" s="285"/>
      <c r="AU101" s="285"/>
      <c r="AV101" s="285"/>
      <c r="AW101" s="285"/>
      <c r="AX101" s="285"/>
      <c r="AY101" s="285"/>
      <c r="AZ101" s="285"/>
      <c r="BA101" s="285"/>
      <c r="BB101" s="285"/>
      <c r="BC101" s="285"/>
      <c r="BD101" s="285"/>
      <c r="BE101" s="285"/>
      <c r="BF101" s="285"/>
    </row>
    <row r="102" spans="1:58" ht="34.049999999999997" customHeight="1" x14ac:dyDescent="0.3">
      <c r="A102" s="278">
        <v>97</v>
      </c>
      <c r="B102" s="277"/>
      <c r="C102" s="275"/>
      <c r="D102" s="277"/>
      <c r="E102" s="275"/>
      <c r="F102" s="275"/>
      <c r="G102" s="275"/>
      <c r="H102" s="314" t="s">
        <v>3647</v>
      </c>
      <c r="I102" s="275"/>
      <c r="J102" s="275"/>
      <c r="K102" s="275"/>
      <c r="L102" s="275"/>
      <c r="M102" s="276"/>
      <c r="N102" s="106">
        <f t="shared" si="15"/>
        <v>0</v>
      </c>
      <c r="O102" s="106"/>
      <c r="P102" s="296">
        <f t="shared" si="20"/>
        <v>0</v>
      </c>
      <c r="Q102" s="296">
        <f t="shared" si="21"/>
        <v>0</v>
      </c>
      <c r="R102" s="296">
        <f t="shared" si="22"/>
        <v>0</v>
      </c>
      <c r="S102" s="296">
        <f t="shared" si="23"/>
        <v>0</v>
      </c>
      <c r="T102" s="106"/>
      <c r="U102" s="106"/>
      <c r="V102" s="297" t="str">
        <f t="shared" si="24"/>
        <v/>
      </c>
      <c r="W102" s="297" t="str">
        <f t="shared" si="25"/>
        <v/>
      </c>
      <c r="X102" s="297" t="str">
        <f t="shared" si="26"/>
        <v/>
      </c>
      <c r="Y102" s="297" t="str">
        <f t="shared" si="27"/>
        <v/>
      </c>
      <c r="Z102" s="297" t="str">
        <f t="shared" si="28"/>
        <v/>
      </c>
      <c r="AA102" s="298" t="str">
        <f t="shared" si="29"/>
        <v>0</v>
      </c>
      <c r="AB102" s="296">
        <f t="shared" si="16"/>
        <v>0</v>
      </c>
      <c r="AC102" s="296">
        <f t="shared" si="17"/>
        <v>0</v>
      </c>
      <c r="AD102" s="296">
        <f t="shared" si="18"/>
        <v>0</v>
      </c>
      <c r="AE102" s="296">
        <f t="shared" si="19"/>
        <v>0</v>
      </c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81"/>
      <c r="AP102" s="81"/>
      <c r="AQ102" s="3"/>
      <c r="AR102" s="285"/>
      <c r="AS102" s="285"/>
      <c r="AT102" s="285"/>
      <c r="AU102" s="285"/>
      <c r="AV102" s="285"/>
      <c r="AW102" s="285"/>
      <c r="AX102" s="285"/>
      <c r="AY102" s="285"/>
      <c r="AZ102" s="285"/>
      <c r="BA102" s="285"/>
      <c r="BB102" s="285"/>
      <c r="BC102" s="285"/>
      <c r="BD102" s="285"/>
      <c r="BE102" s="285"/>
      <c r="BF102" s="285"/>
    </row>
    <row r="103" spans="1:58" ht="34.049999999999997" customHeight="1" x14ac:dyDescent="0.3">
      <c r="A103" s="278">
        <v>98</v>
      </c>
      <c r="B103" s="277"/>
      <c r="C103" s="275"/>
      <c r="D103" s="277"/>
      <c r="E103" s="275"/>
      <c r="F103" s="275"/>
      <c r="G103" s="275"/>
      <c r="H103" s="314" t="s">
        <v>3647</v>
      </c>
      <c r="I103" s="275"/>
      <c r="J103" s="275"/>
      <c r="K103" s="275"/>
      <c r="L103" s="275"/>
      <c r="M103" s="276"/>
      <c r="N103" s="106">
        <f t="shared" si="15"/>
        <v>0</v>
      </c>
      <c r="O103" s="106"/>
      <c r="P103" s="296">
        <f t="shared" si="20"/>
        <v>0</v>
      </c>
      <c r="Q103" s="296">
        <f t="shared" si="21"/>
        <v>0</v>
      </c>
      <c r="R103" s="296">
        <f t="shared" si="22"/>
        <v>0</v>
      </c>
      <c r="S103" s="296">
        <f t="shared" si="23"/>
        <v>0</v>
      </c>
      <c r="T103" s="106"/>
      <c r="U103" s="106"/>
      <c r="V103" s="297" t="str">
        <f t="shared" si="24"/>
        <v/>
      </c>
      <c r="W103" s="297" t="str">
        <f t="shared" si="25"/>
        <v/>
      </c>
      <c r="X103" s="297" t="str">
        <f t="shared" si="26"/>
        <v/>
      </c>
      <c r="Y103" s="297" t="str">
        <f t="shared" si="27"/>
        <v/>
      </c>
      <c r="Z103" s="297" t="str">
        <f t="shared" si="28"/>
        <v/>
      </c>
      <c r="AA103" s="298" t="str">
        <f t="shared" si="29"/>
        <v>0</v>
      </c>
      <c r="AB103" s="296">
        <f t="shared" si="16"/>
        <v>0</v>
      </c>
      <c r="AC103" s="296">
        <f t="shared" si="17"/>
        <v>0</v>
      </c>
      <c r="AD103" s="296">
        <f t="shared" si="18"/>
        <v>0</v>
      </c>
      <c r="AE103" s="296">
        <f t="shared" si="19"/>
        <v>0</v>
      </c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81"/>
      <c r="AP103" s="81"/>
      <c r="AQ103" s="3"/>
      <c r="AR103" s="285"/>
      <c r="AS103" s="285"/>
      <c r="AT103" s="285"/>
      <c r="AU103" s="285"/>
      <c r="AV103" s="285"/>
      <c r="AW103" s="285"/>
      <c r="AX103" s="285"/>
      <c r="AY103" s="285"/>
      <c r="AZ103" s="285"/>
      <c r="BA103" s="285"/>
      <c r="BB103" s="285"/>
      <c r="BC103" s="285"/>
      <c r="BD103" s="285"/>
      <c r="BE103" s="285"/>
      <c r="BF103" s="285"/>
    </row>
    <row r="104" spans="1:58" ht="34.049999999999997" customHeight="1" x14ac:dyDescent="0.3">
      <c r="A104" s="278">
        <v>99</v>
      </c>
      <c r="B104" s="277"/>
      <c r="C104" s="275"/>
      <c r="D104" s="277"/>
      <c r="E104" s="275"/>
      <c r="F104" s="275"/>
      <c r="G104" s="275"/>
      <c r="H104" s="314" t="s">
        <v>3647</v>
      </c>
      <c r="I104" s="275"/>
      <c r="J104" s="275"/>
      <c r="K104" s="275"/>
      <c r="L104" s="275"/>
      <c r="M104" s="276"/>
      <c r="N104" s="106">
        <f t="shared" si="15"/>
        <v>0</v>
      </c>
      <c r="O104" s="106"/>
      <c r="P104" s="296">
        <f t="shared" si="20"/>
        <v>0</v>
      </c>
      <c r="Q104" s="296">
        <f t="shared" si="21"/>
        <v>0</v>
      </c>
      <c r="R104" s="296">
        <f t="shared" si="22"/>
        <v>0</v>
      </c>
      <c r="S104" s="296">
        <f t="shared" si="23"/>
        <v>0</v>
      </c>
      <c r="T104" s="106"/>
      <c r="U104" s="106"/>
      <c r="V104" s="297" t="str">
        <f t="shared" si="24"/>
        <v/>
      </c>
      <c r="W104" s="297" t="str">
        <f t="shared" si="25"/>
        <v/>
      </c>
      <c r="X104" s="297" t="str">
        <f t="shared" si="26"/>
        <v/>
      </c>
      <c r="Y104" s="297" t="str">
        <f t="shared" si="27"/>
        <v/>
      </c>
      <c r="Z104" s="297" t="str">
        <f t="shared" si="28"/>
        <v/>
      </c>
      <c r="AA104" s="298" t="str">
        <f t="shared" si="29"/>
        <v>0</v>
      </c>
      <c r="AB104" s="296">
        <f t="shared" si="16"/>
        <v>0</v>
      </c>
      <c r="AC104" s="296">
        <f t="shared" si="17"/>
        <v>0</v>
      </c>
      <c r="AD104" s="296">
        <f t="shared" si="18"/>
        <v>0</v>
      </c>
      <c r="AE104" s="296">
        <f t="shared" si="19"/>
        <v>0</v>
      </c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81"/>
      <c r="AP104" s="81"/>
      <c r="AQ104" s="3"/>
      <c r="AR104" s="285"/>
      <c r="AS104" s="285"/>
      <c r="AT104" s="285"/>
      <c r="AU104" s="285"/>
      <c r="AV104" s="285"/>
      <c r="AW104" s="285"/>
      <c r="AX104" s="285"/>
      <c r="AY104" s="285"/>
      <c r="AZ104" s="285"/>
      <c r="BA104" s="285"/>
      <c r="BB104" s="285"/>
      <c r="BC104" s="285"/>
      <c r="BD104" s="285"/>
      <c r="BE104" s="285"/>
      <c r="BF104" s="285"/>
    </row>
    <row r="105" spans="1:58" ht="34.049999999999997" customHeight="1" thickBot="1" x14ac:dyDescent="0.35">
      <c r="A105" s="192">
        <v>100</v>
      </c>
      <c r="B105" s="193"/>
      <c r="C105" s="194"/>
      <c r="D105" s="193"/>
      <c r="E105" s="194"/>
      <c r="F105" s="194"/>
      <c r="G105" s="194"/>
      <c r="H105" s="315" t="s">
        <v>3647</v>
      </c>
      <c r="I105" s="194"/>
      <c r="J105" s="194"/>
      <c r="K105" s="194"/>
      <c r="L105" s="194"/>
      <c r="M105" s="195"/>
      <c r="N105" s="106">
        <f t="shared" si="15"/>
        <v>0</v>
      </c>
      <c r="O105" s="106"/>
      <c r="P105" s="296">
        <f t="shared" si="20"/>
        <v>0</v>
      </c>
      <c r="Q105" s="296">
        <f t="shared" si="21"/>
        <v>0</v>
      </c>
      <c r="R105" s="296">
        <f t="shared" si="22"/>
        <v>0</v>
      </c>
      <c r="S105" s="296">
        <f t="shared" si="23"/>
        <v>0</v>
      </c>
      <c r="T105" s="106"/>
      <c r="U105" s="106"/>
      <c r="V105" s="297" t="str">
        <f t="shared" si="24"/>
        <v/>
      </c>
      <c r="W105" s="297" t="str">
        <f t="shared" si="25"/>
        <v/>
      </c>
      <c r="X105" s="297" t="str">
        <f t="shared" si="26"/>
        <v/>
      </c>
      <c r="Y105" s="297" t="str">
        <f t="shared" si="27"/>
        <v/>
      </c>
      <c r="Z105" s="297" t="str">
        <f t="shared" si="28"/>
        <v/>
      </c>
      <c r="AA105" s="298" t="str">
        <f t="shared" si="29"/>
        <v>0</v>
      </c>
      <c r="AB105" s="296">
        <f t="shared" si="16"/>
        <v>0</v>
      </c>
      <c r="AC105" s="296">
        <f t="shared" si="17"/>
        <v>0</v>
      </c>
      <c r="AD105" s="296">
        <f t="shared" si="18"/>
        <v>0</v>
      </c>
      <c r="AE105" s="296">
        <f t="shared" si="19"/>
        <v>0</v>
      </c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81"/>
      <c r="AP105" s="81"/>
      <c r="AQ105" s="3"/>
      <c r="AR105" s="285"/>
      <c r="AS105" s="285"/>
      <c r="AT105" s="285"/>
      <c r="AU105" s="285"/>
      <c r="AV105" s="285"/>
      <c r="AW105" s="285"/>
      <c r="AX105" s="285"/>
      <c r="AY105" s="285"/>
      <c r="AZ105" s="285"/>
      <c r="BA105" s="285"/>
      <c r="BB105" s="285"/>
      <c r="BC105" s="285"/>
      <c r="BD105" s="285"/>
      <c r="BE105" s="285"/>
      <c r="BF105" s="285"/>
    </row>
    <row r="106" spans="1:58" ht="24" thickBot="1" x14ac:dyDescent="0.35">
      <c r="A106" s="443" t="s">
        <v>535</v>
      </c>
      <c r="B106" s="444"/>
      <c r="C106" s="444"/>
      <c r="D106" s="444"/>
      <c r="E106" s="444"/>
      <c r="F106" s="444"/>
      <c r="G106" s="444"/>
      <c r="H106" s="444"/>
      <c r="I106" s="444"/>
      <c r="J106" s="444"/>
      <c r="K106" s="444"/>
      <c r="L106" s="445"/>
      <c r="M106" s="313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5"/>
      <c r="Y106" s="105"/>
      <c r="Z106" s="105"/>
      <c r="AA106" s="105"/>
      <c r="AB106" s="296"/>
      <c r="AC106" s="296"/>
      <c r="AD106" s="296"/>
      <c r="AE106" s="296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81"/>
      <c r="AP106" s="81"/>
      <c r="AQ106" s="3"/>
      <c r="AR106" s="285"/>
      <c r="AS106" s="285"/>
      <c r="AT106" s="285"/>
      <c r="AU106" s="285"/>
      <c r="AV106" s="285"/>
      <c r="AW106" s="285"/>
      <c r="AX106" s="285"/>
      <c r="AY106" s="285"/>
      <c r="AZ106" s="285"/>
      <c r="BA106" s="285"/>
      <c r="BB106" s="285"/>
      <c r="BC106" s="285"/>
      <c r="BD106" s="285"/>
      <c r="BE106" s="285"/>
      <c r="BF106" s="285"/>
    </row>
    <row r="107" spans="1:58" ht="28.8" customHeight="1" x14ac:dyDescent="0.3">
      <c r="A107" s="189">
        <v>101</v>
      </c>
      <c r="B107" s="295"/>
      <c r="C107" s="190"/>
      <c r="D107" s="295"/>
      <c r="E107" s="190"/>
      <c r="F107" s="190"/>
      <c r="G107" s="190"/>
      <c r="H107" s="307"/>
      <c r="I107" s="190"/>
      <c r="J107" s="190"/>
      <c r="K107" s="190"/>
      <c r="L107" s="190"/>
      <c r="M107" s="191"/>
      <c r="N107" s="106">
        <f>(T107*U107*G107/1000000)*2</f>
        <v>0</v>
      </c>
      <c r="O107" s="106"/>
      <c r="P107" s="296">
        <f>IF(I107="",,G107*(E107+60))/1000</f>
        <v>0</v>
      </c>
      <c r="Q107" s="296">
        <f>IF(J107="",,G107*(E107+60))/1000</f>
        <v>0</v>
      </c>
      <c r="R107" s="296">
        <f>IF(K107="",,G107*(F107+60))/1000</f>
        <v>0</v>
      </c>
      <c r="S107" s="296">
        <f>IF(L107="",,G107*(F107+60))/1000</f>
        <v>0</v>
      </c>
      <c r="T107" s="106">
        <f>IF(C107=$N$106,,E107+20)</f>
        <v>0</v>
      </c>
      <c r="U107" s="106">
        <f>IF(C107=$N$106,,F107+20)</f>
        <v>0</v>
      </c>
      <c r="V107" s="106">
        <f>G107*2</f>
        <v>0</v>
      </c>
      <c r="W107" s="297" t="str">
        <f>IF(C107=1,$C$135,IF(C107=2,$C$136,IF(C107=3,$C$137,IF(C107=4,$C$138,IF(C107=5,$C$139,IF(C107=6,$C$140,IF(C107=7,$C$141,IF(C107=8,$C$142,""))))))))</f>
        <v/>
      </c>
      <c r="X107" s="297" t="str">
        <f>IF(I107="k",$C$160,IF(I107="l",$C$161,IF(I107="m",$C$162,IF(I107="n",$C$164,""))))</f>
        <v/>
      </c>
      <c r="Y107" s="297" t="str">
        <f>IF(J107="k",$C$160,IF(J107="l",$C$161,IF(J107="m",$C$162,IF(J107="n",$C$164,""))))</f>
        <v/>
      </c>
      <c r="Z107" s="297" t="str">
        <f>IF(K107="k",$C$160,IF(K107="l",$C$161,IF(K107="m",$C$162,IF(K107="n",$C$164,""))))</f>
        <v/>
      </c>
      <c r="AA107" s="297" t="str">
        <f>IF(L107="k",$C$160,IF(L107="l",$C$161,IF(L107="m",$C$162,IF(L107="n",$C$164,""))))</f>
        <v/>
      </c>
      <c r="AB107" s="296">
        <f t="shared" ref="AB107:AB132" si="39">IF(I107="",,G107*(E107))/1000</f>
        <v>0</v>
      </c>
      <c r="AC107" s="296">
        <f t="shared" ref="AC107:AC132" si="40">IF(J107="",,G107*(E107))/1000</f>
        <v>0</v>
      </c>
      <c r="AD107" s="296">
        <f t="shared" ref="AD107:AD132" si="41">IF(K107="",,G107*(F107))/1000</f>
        <v>0</v>
      </c>
      <c r="AE107" s="296">
        <f t="shared" ref="AE107:AE132" si="42">IF(L107="",,G107*(F107))/1000</f>
        <v>0</v>
      </c>
      <c r="AF107" s="105" t="str">
        <f>IF(H107=1,"0",IF(H107=0,"1","0"))</f>
        <v>1</v>
      </c>
      <c r="AG107" s="105"/>
      <c r="AH107" s="105"/>
      <c r="AI107" s="105"/>
      <c r="AJ107" s="105"/>
      <c r="AK107" s="105"/>
      <c r="AL107" s="105"/>
      <c r="AM107" s="105"/>
      <c r="AN107" s="105"/>
      <c r="AO107" s="81"/>
      <c r="AP107" s="81"/>
      <c r="AQ107" s="3"/>
      <c r="AR107" s="285"/>
      <c r="AS107" s="285"/>
      <c r="AT107" s="285"/>
      <c r="AU107" s="285"/>
      <c r="AV107" s="285"/>
      <c r="AW107" s="285"/>
      <c r="AX107" s="285"/>
      <c r="AY107" s="285"/>
      <c r="AZ107" s="285"/>
      <c r="BA107" s="285"/>
      <c r="BB107" s="285"/>
      <c r="BC107" s="285"/>
      <c r="BD107" s="285"/>
      <c r="BE107" s="285"/>
      <c r="BF107" s="285"/>
    </row>
    <row r="108" spans="1:58" ht="28.8" customHeight="1" x14ac:dyDescent="0.3">
      <c r="A108" s="278">
        <v>102</v>
      </c>
      <c r="B108" s="277"/>
      <c r="C108" s="275"/>
      <c r="D108" s="277"/>
      <c r="E108" s="275"/>
      <c r="F108" s="275"/>
      <c r="G108" s="275"/>
      <c r="H108" s="306" t="s">
        <v>3647</v>
      </c>
      <c r="I108" s="275"/>
      <c r="J108" s="275"/>
      <c r="K108" s="275"/>
      <c r="L108" s="275"/>
      <c r="M108" s="276"/>
      <c r="N108" s="106">
        <f t="shared" ref="N108:N131" si="43">(T108*U108*G108/1000000)*2</f>
        <v>0</v>
      </c>
      <c r="O108" s="106"/>
      <c r="P108" s="296">
        <f t="shared" ref="P108:P131" si="44">IF(I108="",,G108*(E108+60))/1000</f>
        <v>0</v>
      </c>
      <c r="Q108" s="296">
        <f t="shared" ref="Q108:Q131" si="45">IF(J108="",,G108*(E108+60))/1000</f>
        <v>0</v>
      </c>
      <c r="R108" s="296">
        <f t="shared" ref="R108:R131" si="46">IF(K108="",,G108*(F108+60))/1000</f>
        <v>0</v>
      </c>
      <c r="S108" s="296">
        <f t="shared" ref="S108:S131" si="47">IF(L108="",,G108*(F108+60))/1000</f>
        <v>0</v>
      </c>
      <c r="T108" s="106">
        <f t="shared" ref="T108:T131" si="48">IF(C108=$N$106,,E108+20)</f>
        <v>0</v>
      </c>
      <c r="U108" s="106">
        <f t="shared" ref="U108:U131" si="49">IF(C108=$N$106,,F108+20)</f>
        <v>0</v>
      </c>
      <c r="V108" s="106">
        <f t="shared" ref="V108:V131" si="50">G108*2</f>
        <v>0</v>
      </c>
      <c r="W108" s="297" t="str">
        <f t="shared" ref="W108:W131" si="51">IF(C108=1,$C$135,IF(C108=2,$C$136,IF(C108=3,$C$137,IF(C108=4,$C$138,IF(C108=5,$C$139,IF(C108=6,$C$140,IF(C108=7,$C$141,IF(C108=8,$C$142,""))))))))</f>
        <v/>
      </c>
      <c r="X108" s="297" t="str">
        <f t="shared" ref="X108:X131" si="52">IF(I108="k",$C$160,IF(I108="l",$C$161,IF(I108="m",$C$162,IF(I108="n",$C$164,""))))</f>
        <v/>
      </c>
      <c r="Y108" s="297" t="str">
        <f t="shared" ref="Y108:Y131" si="53">IF(J108="k",$C$160,IF(J108="l",$C$161,IF(J108="m",$C$162,IF(J108="n",$C$164,""))))</f>
        <v/>
      </c>
      <c r="Z108" s="297" t="str">
        <f t="shared" ref="Z108:Z131" si="54">IF(K108="k",$C$160,IF(K108="l",$C$161,IF(K108="m",$C$162,IF(K108="n",$C$164,""))))</f>
        <v/>
      </c>
      <c r="AA108" s="297" t="str">
        <f t="shared" ref="AA108:AA131" si="55">IF(L108="k",$C$160,IF(L108="l",$C$161,IF(L108="m",$C$162,IF(L108="n",$C$164,""))))</f>
        <v/>
      </c>
      <c r="AB108" s="296">
        <f t="shared" si="39"/>
        <v>0</v>
      </c>
      <c r="AC108" s="296">
        <f t="shared" si="40"/>
        <v>0</v>
      </c>
      <c r="AD108" s="296">
        <f t="shared" si="41"/>
        <v>0</v>
      </c>
      <c r="AE108" s="296">
        <f t="shared" si="42"/>
        <v>0</v>
      </c>
      <c r="AF108" s="105" t="str">
        <f t="shared" ref="AF108:AF132" si="56">IF(H108=1,"0",IF(H108=0,"1","0"))</f>
        <v>0</v>
      </c>
      <c r="AG108" s="105"/>
      <c r="AH108" s="105"/>
      <c r="AI108" s="105"/>
      <c r="AJ108" s="105"/>
      <c r="AK108" s="105"/>
      <c r="AL108" s="105"/>
      <c r="AM108" s="105"/>
      <c r="AN108" s="105"/>
      <c r="AO108" s="81"/>
      <c r="AP108" s="81"/>
      <c r="AQ108" s="3"/>
      <c r="AR108" s="285"/>
      <c r="AS108" s="285"/>
      <c r="AT108" s="285"/>
      <c r="AU108" s="285"/>
      <c r="AV108" s="285"/>
      <c r="AW108" s="285"/>
      <c r="AX108" s="285"/>
      <c r="AY108" s="285"/>
      <c r="AZ108" s="285"/>
      <c r="BA108" s="285"/>
      <c r="BB108" s="285"/>
      <c r="BC108" s="285"/>
      <c r="BD108" s="285"/>
      <c r="BE108" s="285"/>
      <c r="BF108" s="285"/>
    </row>
    <row r="109" spans="1:58" ht="28.8" customHeight="1" x14ac:dyDescent="0.3">
      <c r="A109" s="278">
        <v>103</v>
      </c>
      <c r="B109" s="277"/>
      <c r="C109" s="275"/>
      <c r="D109" s="277"/>
      <c r="E109" s="275"/>
      <c r="F109" s="275"/>
      <c r="G109" s="275"/>
      <c r="H109" s="306" t="s">
        <v>3647</v>
      </c>
      <c r="I109" s="275"/>
      <c r="J109" s="275"/>
      <c r="K109" s="275"/>
      <c r="L109" s="275"/>
      <c r="M109" s="276"/>
      <c r="N109" s="106">
        <f t="shared" si="43"/>
        <v>0</v>
      </c>
      <c r="O109" s="106"/>
      <c r="P109" s="296">
        <f t="shared" si="44"/>
        <v>0</v>
      </c>
      <c r="Q109" s="296">
        <f t="shared" si="45"/>
        <v>0</v>
      </c>
      <c r="R109" s="296">
        <f t="shared" si="46"/>
        <v>0</v>
      </c>
      <c r="S109" s="296">
        <f t="shared" si="47"/>
        <v>0</v>
      </c>
      <c r="T109" s="106">
        <f t="shared" si="48"/>
        <v>0</v>
      </c>
      <c r="U109" s="106">
        <f t="shared" si="49"/>
        <v>0</v>
      </c>
      <c r="V109" s="106">
        <f t="shared" si="50"/>
        <v>0</v>
      </c>
      <c r="W109" s="297" t="str">
        <f t="shared" si="51"/>
        <v/>
      </c>
      <c r="X109" s="297" t="str">
        <f t="shared" si="52"/>
        <v/>
      </c>
      <c r="Y109" s="297" t="str">
        <f t="shared" si="53"/>
        <v/>
      </c>
      <c r="Z109" s="297" t="str">
        <f t="shared" si="54"/>
        <v/>
      </c>
      <c r="AA109" s="297" t="str">
        <f t="shared" si="55"/>
        <v/>
      </c>
      <c r="AB109" s="296">
        <f t="shared" si="39"/>
        <v>0</v>
      </c>
      <c r="AC109" s="296">
        <f t="shared" si="40"/>
        <v>0</v>
      </c>
      <c r="AD109" s="296">
        <f t="shared" si="41"/>
        <v>0</v>
      </c>
      <c r="AE109" s="296">
        <f t="shared" si="42"/>
        <v>0</v>
      </c>
      <c r="AF109" s="105" t="str">
        <f t="shared" si="56"/>
        <v>0</v>
      </c>
      <c r="AG109" s="105"/>
      <c r="AH109" s="105"/>
      <c r="AI109" s="105"/>
      <c r="AJ109" s="105"/>
      <c r="AK109" s="105"/>
      <c r="AL109" s="105"/>
      <c r="AM109" s="105"/>
      <c r="AN109" s="105"/>
      <c r="AO109" s="81"/>
      <c r="AP109" s="81"/>
      <c r="AQ109" s="3"/>
      <c r="AR109" s="285"/>
      <c r="AS109" s="285"/>
      <c r="AT109" s="285"/>
      <c r="AU109" s="285"/>
      <c r="AV109" s="285"/>
      <c r="AW109" s="285"/>
      <c r="AX109" s="285"/>
      <c r="AY109" s="285"/>
      <c r="AZ109" s="285"/>
      <c r="BA109" s="285"/>
      <c r="BB109" s="285"/>
      <c r="BC109" s="285"/>
      <c r="BD109" s="285"/>
      <c r="BE109" s="285"/>
      <c r="BF109" s="285"/>
    </row>
    <row r="110" spans="1:58" ht="28.8" customHeight="1" x14ac:dyDescent="0.3">
      <c r="A110" s="278">
        <v>104</v>
      </c>
      <c r="B110" s="277"/>
      <c r="C110" s="275"/>
      <c r="D110" s="277"/>
      <c r="E110" s="275"/>
      <c r="F110" s="275"/>
      <c r="G110" s="275"/>
      <c r="H110" s="306" t="s">
        <v>3647</v>
      </c>
      <c r="I110" s="275"/>
      <c r="J110" s="275"/>
      <c r="K110" s="275"/>
      <c r="L110" s="275"/>
      <c r="M110" s="276"/>
      <c r="N110" s="106">
        <f t="shared" si="43"/>
        <v>0</v>
      </c>
      <c r="O110" s="106"/>
      <c r="P110" s="296">
        <f t="shared" si="44"/>
        <v>0</v>
      </c>
      <c r="Q110" s="296">
        <f t="shared" si="45"/>
        <v>0</v>
      </c>
      <c r="R110" s="296">
        <f t="shared" si="46"/>
        <v>0</v>
      </c>
      <c r="S110" s="296">
        <f t="shared" si="47"/>
        <v>0</v>
      </c>
      <c r="T110" s="106">
        <f t="shared" si="48"/>
        <v>0</v>
      </c>
      <c r="U110" s="106">
        <f t="shared" si="49"/>
        <v>0</v>
      </c>
      <c r="V110" s="106">
        <f t="shared" si="50"/>
        <v>0</v>
      </c>
      <c r="W110" s="297" t="str">
        <f t="shared" si="51"/>
        <v/>
      </c>
      <c r="X110" s="297" t="str">
        <f t="shared" si="52"/>
        <v/>
      </c>
      <c r="Y110" s="297" t="str">
        <f t="shared" si="53"/>
        <v/>
      </c>
      <c r="Z110" s="297" t="str">
        <f t="shared" si="54"/>
        <v/>
      </c>
      <c r="AA110" s="297" t="str">
        <f t="shared" si="55"/>
        <v/>
      </c>
      <c r="AB110" s="296">
        <f t="shared" si="39"/>
        <v>0</v>
      </c>
      <c r="AC110" s="296">
        <f t="shared" si="40"/>
        <v>0</v>
      </c>
      <c r="AD110" s="296">
        <f t="shared" si="41"/>
        <v>0</v>
      </c>
      <c r="AE110" s="296">
        <f t="shared" si="42"/>
        <v>0</v>
      </c>
      <c r="AF110" s="105" t="str">
        <f t="shared" si="56"/>
        <v>0</v>
      </c>
      <c r="AG110" s="105"/>
      <c r="AH110" s="105"/>
      <c r="AI110" s="105"/>
      <c r="AJ110" s="105"/>
      <c r="AK110" s="105"/>
      <c r="AL110" s="105"/>
      <c r="AM110" s="105"/>
      <c r="AN110" s="105"/>
      <c r="AO110" s="81"/>
      <c r="AP110" s="81"/>
      <c r="AQ110" s="3"/>
      <c r="AR110" s="285"/>
      <c r="AS110" s="285"/>
      <c r="AT110" s="285"/>
      <c r="AU110" s="285"/>
      <c r="AV110" s="285"/>
      <c r="AW110" s="285"/>
      <c r="AX110" s="285"/>
      <c r="AY110" s="285"/>
      <c r="AZ110" s="285"/>
      <c r="BA110" s="285"/>
      <c r="BB110" s="285"/>
      <c r="BC110" s="285"/>
      <c r="BD110" s="285"/>
      <c r="BE110" s="285"/>
      <c r="BF110" s="285"/>
    </row>
    <row r="111" spans="1:58" ht="28.8" customHeight="1" x14ac:dyDescent="0.3">
      <c r="A111" s="278">
        <v>105</v>
      </c>
      <c r="B111" s="277"/>
      <c r="C111" s="275"/>
      <c r="D111" s="277"/>
      <c r="E111" s="275"/>
      <c r="F111" s="275"/>
      <c r="G111" s="275"/>
      <c r="H111" s="306" t="s">
        <v>3647</v>
      </c>
      <c r="I111" s="275"/>
      <c r="J111" s="275"/>
      <c r="K111" s="275"/>
      <c r="L111" s="275"/>
      <c r="M111" s="276"/>
      <c r="N111" s="106">
        <f t="shared" si="43"/>
        <v>0</v>
      </c>
      <c r="O111" s="106"/>
      <c r="P111" s="296">
        <f t="shared" si="44"/>
        <v>0</v>
      </c>
      <c r="Q111" s="296">
        <f t="shared" si="45"/>
        <v>0</v>
      </c>
      <c r="R111" s="296">
        <f t="shared" si="46"/>
        <v>0</v>
      </c>
      <c r="S111" s="296">
        <f t="shared" si="47"/>
        <v>0</v>
      </c>
      <c r="T111" s="106">
        <f t="shared" si="48"/>
        <v>0</v>
      </c>
      <c r="U111" s="106">
        <f t="shared" si="49"/>
        <v>0</v>
      </c>
      <c r="V111" s="106">
        <f t="shared" si="50"/>
        <v>0</v>
      </c>
      <c r="W111" s="297" t="str">
        <f t="shared" si="51"/>
        <v/>
      </c>
      <c r="X111" s="297" t="str">
        <f t="shared" si="52"/>
        <v/>
      </c>
      <c r="Y111" s="297" t="str">
        <f t="shared" si="53"/>
        <v/>
      </c>
      <c r="Z111" s="297" t="str">
        <f t="shared" si="54"/>
        <v/>
      </c>
      <c r="AA111" s="297" t="str">
        <f t="shared" si="55"/>
        <v/>
      </c>
      <c r="AB111" s="296">
        <f t="shared" si="39"/>
        <v>0</v>
      </c>
      <c r="AC111" s="296">
        <f t="shared" si="40"/>
        <v>0</v>
      </c>
      <c r="AD111" s="296">
        <f t="shared" si="41"/>
        <v>0</v>
      </c>
      <c r="AE111" s="296">
        <f t="shared" si="42"/>
        <v>0</v>
      </c>
      <c r="AF111" s="105" t="str">
        <f t="shared" si="56"/>
        <v>0</v>
      </c>
      <c r="AG111" s="105"/>
      <c r="AH111" s="105"/>
      <c r="AI111" s="105"/>
      <c r="AJ111" s="105"/>
      <c r="AK111" s="105"/>
      <c r="AL111" s="105"/>
      <c r="AM111" s="105"/>
      <c r="AN111" s="105"/>
      <c r="AO111" s="81"/>
      <c r="AP111" s="81"/>
      <c r="AQ111" s="3"/>
      <c r="AR111" s="285"/>
      <c r="AS111" s="285"/>
      <c r="AT111" s="285"/>
      <c r="AU111" s="285"/>
      <c r="AV111" s="285"/>
      <c r="AW111" s="285"/>
      <c r="AX111" s="285"/>
      <c r="AY111" s="285"/>
      <c r="AZ111" s="285"/>
      <c r="BA111" s="285"/>
      <c r="BB111" s="285"/>
      <c r="BC111" s="285"/>
      <c r="BD111" s="285"/>
      <c r="BE111" s="285"/>
      <c r="BF111" s="285"/>
    </row>
    <row r="112" spans="1:58" ht="28.8" customHeight="1" x14ac:dyDescent="0.3">
      <c r="A112" s="278">
        <v>106</v>
      </c>
      <c r="B112" s="277"/>
      <c r="C112" s="275"/>
      <c r="D112" s="277"/>
      <c r="E112" s="275"/>
      <c r="F112" s="275"/>
      <c r="G112" s="275"/>
      <c r="H112" s="306" t="s">
        <v>3647</v>
      </c>
      <c r="I112" s="275"/>
      <c r="J112" s="275"/>
      <c r="K112" s="275"/>
      <c r="L112" s="275"/>
      <c r="M112" s="276"/>
      <c r="N112" s="106">
        <f t="shared" si="43"/>
        <v>0</v>
      </c>
      <c r="O112" s="106"/>
      <c r="P112" s="296">
        <f t="shared" si="44"/>
        <v>0</v>
      </c>
      <c r="Q112" s="296">
        <f t="shared" si="45"/>
        <v>0</v>
      </c>
      <c r="R112" s="296">
        <f t="shared" si="46"/>
        <v>0</v>
      </c>
      <c r="S112" s="296">
        <f t="shared" si="47"/>
        <v>0</v>
      </c>
      <c r="T112" s="106">
        <f t="shared" si="48"/>
        <v>0</v>
      </c>
      <c r="U112" s="106">
        <f t="shared" si="49"/>
        <v>0</v>
      </c>
      <c r="V112" s="106">
        <f t="shared" si="50"/>
        <v>0</v>
      </c>
      <c r="W112" s="297" t="str">
        <f t="shared" si="51"/>
        <v/>
      </c>
      <c r="X112" s="297" t="str">
        <f t="shared" si="52"/>
        <v/>
      </c>
      <c r="Y112" s="297" t="str">
        <f t="shared" si="53"/>
        <v/>
      </c>
      <c r="Z112" s="297" t="str">
        <f t="shared" si="54"/>
        <v/>
      </c>
      <c r="AA112" s="297" t="str">
        <f t="shared" si="55"/>
        <v/>
      </c>
      <c r="AB112" s="296">
        <f t="shared" si="39"/>
        <v>0</v>
      </c>
      <c r="AC112" s="296">
        <f t="shared" si="40"/>
        <v>0</v>
      </c>
      <c r="AD112" s="296">
        <f t="shared" si="41"/>
        <v>0</v>
      </c>
      <c r="AE112" s="296">
        <f t="shared" si="42"/>
        <v>0</v>
      </c>
      <c r="AF112" s="105" t="str">
        <f t="shared" si="56"/>
        <v>0</v>
      </c>
      <c r="AG112" s="105"/>
      <c r="AH112" s="105"/>
      <c r="AI112" s="105"/>
      <c r="AJ112" s="105"/>
      <c r="AK112" s="105"/>
      <c r="AL112" s="105"/>
      <c r="AM112" s="105"/>
      <c r="AN112" s="105"/>
      <c r="AO112" s="81"/>
      <c r="AP112" s="81"/>
      <c r="AQ112" s="3"/>
      <c r="AR112" s="285"/>
      <c r="AS112" s="285"/>
      <c r="AT112" s="285"/>
      <c r="AU112" s="285"/>
      <c r="AV112" s="285"/>
      <c r="AW112" s="285"/>
      <c r="AX112" s="285"/>
      <c r="AY112" s="285"/>
      <c r="AZ112" s="285"/>
      <c r="BA112" s="285"/>
      <c r="BB112" s="285"/>
      <c r="BC112" s="285"/>
      <c r="BD112" s="285"/>
      <c r="BE112" s="285"/>
      <c r="BF112" s="285"/>
    </row>
    <row r="113" spans="1:58" ht="28.8" customHeight="1" x14ac:dyDescent="0.3">
      <c r="A113" s="278">
        <v>107</v>
      </c>
      <c r="B113" s="277"/>
      <c r="C113" s="275"/>
      <c r="D113" s="277"/>
      <c r="E113" s="275"/>
      <c r="F113" s="275"/>
      <c r="G113" s="275"/>
      <c r="H113" s="306" t="s">
        <v>3647</v>
      </c>
      <c r="I113" s="275"/>
      <c r="J113" s="275"/>
      <c r="K113" s="275"/>
      <c r="L113" s="275"/>
      <c r="M113" s="276"/>
      <c r="N113" s="106">
        <f t="shared" si="43"/>
        <v>0</v>
      </c>
      <c r="O113" s="106"/>
      <c r="P113" s="296">
        <f t="shared" si="44"/>
        <v>0</v>
      </c>
      <c r="Q113" s="296">
        <f t="shared" si="45"/>
        <v>0</v>
      </c>
      <c r="R113" s="296">
        <f t="shared" si="46"/>
        <v>0</v>
      </c>
      <c r="S113" s="296">
        <f t="shared" si="47"/>
        <v>0</v>
      </c>
      <c r="T113" s="106">
        <f t="shared" si="48"/>
        <v>0</v>
      </c>
      <c r="U113" s="106">
        <f t="shared" si="49"/>
        <v>0</v>
      </c>
      <c r="V113" s="106">
        <f t="shared" si="50"/>
        <v>0</v>
      </c>
      <c r="W113" s="297" t="str">
        <f t="shared" si="51"/>
        <v/>
      </c>
      <c r="X113" s="297" t="str">
        <f t="shared" si="52"/>
        <v/>
      </c>
      <c r="Y113" s="297" t="str">
        <f t="shared" si="53"/>
        <v/>
      </c>
      <c r="Z113" s="297" t="str">
        <f t="shared" si="54"/>
        <v/>
      </c>
      <c r="AA113" s="297" t="str">
        <f t="shared" si="55"/>
        <v/>
      </c>
      <c r="AB113" s="296">
        <f t="shared" si="39"/>
        <v>0</v>
      </c>
      <c r="AC113" s="296">
        <f t="shared" si="40"/>
        <v>0</v>
      </c>
      <c r="AD113" s="296">
        <f t="shared" si="41"/>
        <v>0</v>
      </c>
      <c r="AE113" s="296">
        <f t="shared" si="42"/>
        <v>0</v>
      </c>
      <c r="AF113" s="105" t="str">
        <f t="shared" si="56"/>
        <v>0</v>
      </c>
      <c r="AG113" s="105"/>
      <c r="AH113" s="105"/>
      <c r="AI113" s="105"/>
      <c r="AJ113" s="105"/>
      <c r="AK113" s="105"/>
      <c r="AL113" s="105"/>
      <c r="AM113" s="105"/>
      <c r="AN113" s="105"/>
      <c r="AO113" s="81"/>
      <c r="AP113" s="81"/>
      <c r="AQ113" s="3"/>
      <c r="AR113" s="285"/>
      <c r="AS113" s="285"/>
      <c r="AT113" s="285"/>
      <c r="AU113" s="285"/>
      <c r="AV113" s="285"/>
      <c r="AW113" s="285"/>
      <c r="AX113" s="285"/>
      <c r="AY113" s="285"/>
      <c r="AZ113" s="285"/>
      <c r="BA113" s="285"/>
      <c r="BB113" s="285"/>
      <c r="BC113" s="285"/>
      <c r="BD113" s="285"/>
      <c r="BE113" s="285"/>
      <c r="BF113" s="285"/>
    </row>
    <row r="114" spans="1:58" ht="28.8" customHeight="1" x14ac:dyDescent="0.3">
      <c r="A114" s="278">
        <v>108</v>
      </c>
      <c r="B114" s="277"/>
      <c r="C114" s="275"/>
      <c r="D114" s="277"/>
      <c r="E114" s="275"/>
      <c r="F114" s="275"/>
      <c r="G114" s="275"/>
      <c r="H114" s="306" t="s">
        <v>3647</v>
      </c>
      <c r="I114" s="275"/>
      <c r="J114" s="275"/>
      <c r="K114" s="275"/>
      <c r="L114" s="275"/>
      <c r="M114" s="276"/>
      <c r="N114" s="106">
        <f t="shared" si="43"/>
        <v>0</v>
      </c>
      <c r="O114" s="106"/>
      <c r="P114" s="296">
        <f t="shared" si="44"/>
        <v>0</v>
      </c>
      <c r="Q114" s="296">
        <f t="shared" si="45"/>
        <v>0</v>
      </c>
      <c r="R114" s="296">
        <f t="shared" si="46"/>
        <v>0</v>
      </c>
      <c r="S114" s="296">
        <f t="shared" si="47"/>
        <v>0</v>
      </c>
      <c r="T114" s="106">
        <f t="shared" si="48"/>
        <v>0</v>
      </c>
      <c r="U114" s="106">
        <f t="shared" si="49"/>
        <v>0</v>
      </c>
      <c r="V114" s="106">
        <f t="shared" si="50"/>
        <v>0</v>
      </c>
      <c r="W114" s="297" t="str">
        <f t="shared" si="51"/>
        <v/>
      </c>
      <c r="X114" s="297" t="str">
        <f t="shared" si="52"/>
        <v/>
      </c>
      <c r="Y114" s="297" t="str">
        <f t="shared" si="53"/>
        <v/>
      </c>
      <c r="Z114" s="297" t="str">
        <f t="shared" si="54"/>
        <v/>
      </c>
      <c r="AA114" s="297" t="str">
        <f t="shared" si="55"/>
        <v/>
      </c>
      <c r="AB114" s="296">
        <f t="shared" si="39"/>
        <v>0</v>
      </c>
      <c r="AC114" s="296">
        <f t="shared" si="40"/>
        <v>0</v>
      </c>
      <c r="AD114" s="296">
        <f t="shared" si="41"/>
        <v>0</v>
      </c>
      <c r="AE114" s="296">
        <f t="shared" si="42"/>
        <v>0</v>
      </c>
      <c r="AF114" s="105" t="str">
        <f t="shared" si="56"/>
        <v>0</v>
      </c>
      <c r="AG114" s="105"/>
      <c r="AH114" s="105"/>
      <c r="AI114" s="105"/>
      <c r="AJ114" s="105"/>
      <c r="AK114" s="105"/>
      <c r="AL114" s="105"/>
      <c r="AM114" s="105"/>
      <c r="AN114" s="105"/>
      <c r="AO114" s="81"/>
      <c r="AP114" s="81"/>
      <c r="AQ114" s="3"/>
      <c r="AR114" s="285"/>
      <c r="AS114" s="285"/>
      <c r="AT114" s="285"/>
      <c r="AU114" s="285"/>
      <c r="AV114" s="285"/>
      <c r="AW114" s="285"/>
      <c r="AX114" s="285"/>
      <c r="AY114" s="285"/>
      <c r="AZ114" s="285"/>
      <c r="BA114" s="285"/>
      <c r="BB114" s="285"/>
      <c r="BC114" s="285"/>
      <c r="BD114" s="285"/>
      <c r="BE114" s="285"/>
      <c r="BF114" s="285"/>
    </row>
    <row r="115" spans="1:58" ht="28.8" customHeight="1" x14ac:dyDescent="0.3">
      <c r="A115" s="278">
        <v>109</v>
      </c>
      <c r="B115" s="277"/>
      <c r="C115" s="275"/>
      <c r="D115" s="277"/>
      <c r="E115" s="275"/>
      <c r="F115" s="275"/>
      <c r="G115" s="275"/>
      <c r="H115" s="306" t="s">
        <v>3647</v>
      </c>
      <c r="I115" s="275"/>
      <c r="J115" s="275"/>
      <c r="K115" s="275"/>
      <c r="L115" s="275"/>
      <c r="M115" s="276"/>
      <c r="N115" s="106">
        <f t="shared" si="43"/>
        <v>0</v>
      </c>
      <c r="O115" s="106"/>
      <c r="P115" s="296">
        <f t="shared" si="44"/>
        <v>0</v>
      </c>
      <c r="Q115" s="296">
        <f t="shared" si="45"/>
        <v>0</v>
      </c>
      <c r="R115" s="296">
        <f t="shared" si="46"/>
        <v>0</v>
      </c>
      <c r="S115" s="296">
        <f t="shared" si="47"/>
        <v>0</v>
      </c>
      <c r="T115" s="106">
        <f t="shared" si="48"/>
        <v>0</v>
      </c>
      <c r="U115" s="106">
        <f t="shared" si="49"/>
        <v>0</v>
      </c>
      <c r="V115" s="106">
        <f t="shared" si="50"/>
        <v>0</v>
      </c>
      <c r="W115" s="297" t="str">
        <f t="shared" si="51"/>
        <v/>
      </c>
      <c r="X115" s="297" t="str">
        <f t="shared" si="52"/>
        <v/>
      </c>
      <c r="Y115" s="297" t="str">
        <f t="shared" si="53"/>
        <v/>
      </c>
      <c r="Z115" s="297" t="str">
        <f t="shared" si="54"/>
        <v/>
      </c>
      <c r="AA115" s="297" t="str">
        <f t="shared" si="55"/>
        <v/>
      </c>
      <c r="AB115" s="296">
        <f t="shared" si="39"/>
        <v>0</v>
      </c>
      <c r="AC115" s="296">
        <f t="shared" si="40"/>
        <v>0</v>
      </c>
      <c r="AD115" s="296">
        <f t="shared" si="41"/>
        <v>0</v>
      </c>
      <c r="AE115" s="296">
        <f t="shared" si="42"/>
        <v>0</v>
      </c>
      <c r="AF115" s="105" t="str">
        <f t="shared" si="56"/>
        <v>0</v>
      </c>
      <c r="AG115" s="105"/>
      <c r="AH115" s="105"/>
      <c r="AI115" s="105"/>
      <c r="AJ115" s="105"/>
      <c r="AK115" s="105"/>
      <c r="AL115" s="105"/>
      <c r="AM115" s="105"/>
      <c r="AN115" s="105"/>
      <c r="AO115" s="81"/>
      <c r="AP115" s="81"/>
      <c r="AQ115" s="3"/>
      <c r="AR115" s="285"/>
      <c r="AS115" s="285"/>
      <c r="AT115" s="285"/>
      <c r="AU115" s="285"/>
      <c r="AV115" s="285"/>
      <c r="AW115" s="285"/>
      <c r="AX115" s="285"/>
      <c r="AY115" s="285"/>
      <c r="AZ115" s="285"/>
      <c r="BA115" s="285"/>
      <c r="BB115" s="285"/>
      <c r="BC115" s="285"/>
      <c r="BD115" s="285"/>
      <c r="BE115" s="285"/>
      <c r="BF115" s="285"/>
    </row>
    <row r="116" spans="1:58" ht="28.8" customHeight="1" x14ac:dyDescent="0.3">
      <c r="A116" s="278">
        <v>110</v>
      </c>
      <c r="B116" s="277"/>
      <c r="C116" s="275"/>
      <c r="D116" s="277"/>
      <c r="E116" s="275"/>
      <c r="F116" s="275"/>
      <c r="G116" s="275"/>
      <c r="H116" s="306" t="s">
        <v>3647</v>
      </c>
      <c r="I116" s="275"/>
      <c r="J116" s="275"/>
      <c r="K116" s="275"/>
      <c r="L116" s="275"/>
      <c r="M116" s="276"/>
      <c r="N116" s="106">
        <f t="shared" si="43"/>
        <v>0</v>
      </c>
      <c r="O116" s="106"/>
      <c r="P116" s="296">
        <f t="shared" si="44"/>
        <v>0</v>
      </c>
      <c r="Q116" s="296">
        <f t="shared" si="45"/>
        <v>0</v>
      </c>
      <c r="R116" s="296">
        <f t="shared" si="46"/>
        <v>0</v>
      </c>
      <c r="S116" s="296">
        <f t="shared" si="47"/>
        <v>0</v>
      </c>
      <c r="T116" s="106">
        <f t="shared" si="48"/>
        <v>0</v>
      </c>
      <c r="U116" s="106">
        <f t="shared" si="49"/>
        <v>0</v>
      </c>
      <c r="V116" s="106">
        <f t="shared" si="50"/>
        <v>0</v>
      </c>
      <c r="W116" s="297" t="str">
        <f t="shared" si="51"/>
        <v/>
      </c>
      <c r="X116" s="297" t="str">
        <f t="shared" si="52"/>
        <v/>
      </c>
      <c r="Y116" s="297" t="str">
        <f t="shared" si="53"/>
        <v/>
      </c>
      <c r="Z116" s="297" t="str">
        <f t="shared" si="54"/>
        <v/>
      </c>
      <c r="AA116" s="297" t="str">
        <f t="shared" si="55"/>
        <v/>
      </c>
      <c r="AB116" s="296">
        <f t="shared" si="39"/>
        <v>0</v>
      </c>
      <c r="AC116" s="296">
        <f t="shared" si="40"/>
        <v>0</v>
      </c>
      <c r="AD116" s="296">
        <f t="shared" si="41"/>
        <v>0</v>
      </c>
      <c r="AE116" s="296">
        <f t="shared" si="42"/>
        <v>0</v>
      </c>
      <c r="AF116" s="105" t="str">
        <f t="shared" si="56"/>
        <v>0</v>
      </c>
      <c r="AG116" s="105"/>
      <c r="AH116" s="105"/>
      <c r="AI116" s="105"/>
      <c r="AJ116" s="105"/>
      <c r="AK116" s="105"/>
      <c r="AL116" s="105"/>
      <c r="AM116" s="105"/>
      <c r="AN116" s="105"/>
      <c r="AO116" s="81"/>
      <c r="AP116" s="81"/>
      <c r="AQ116" s="3"/>
      <c r="AR116" s="285"/>
      <c r="AS116" s="285"/>
      <c r="AT116" s="285"/>
      <c r="AU116" s="285"/>
      <c r="AV116" s="285"/>
      <c r="AW116" s="285"/>
      <c r="AX116" s="285"/>
      <c r="AY116" s="285"/>
      <c r="AZ116" s="285"/>
      <c r="BA116" s="285"/>
      <c r="BB116" s="285"/>
      <c r="BC116" s="285"/>
      <c r="BD116" s="285"/>
      <c r="BE116" s="285"/>
      <c r="BF116" s="285"/>
    </row>
    <row r="117" spans="1:58" ht="28.8" customHeight="1" x14ac:dyDescent="0.3">
      <c r="A117" s="278">
        <v>111</v>
      </c>
      <c r="B117" s="277"/>
      <c r="C117" s="275"/>
      <c r="D117" s="277"/>
      <c r="E117" s="275"/>
      <c r="F117" s="275"/>
      <c r="G117" s="275"/>
      <c r="H117" s="306" t="s">
        <v>3647</v>
      </c>
      <c r="I117" s="275"/>
      <c r="J117" s="275"/>
      <c r="K117" s="275"/>
      <c r="L117" s="275"/>
      <c r="M117" s="276"/>
      <c r="N117" s="106">
        <f t="shared" si="43"/>
        <v>0</v>
      </c>
      <c r="O117" s="106"/>
      <c r="P117" s="296">
        <f t="shared" si="44"/>
        <v>0</v>
      </c>
      <c r="Q117" s="296">
        <f t="shared" si="45"/>
        <v>0</v>
      </c>
      <c r="R117" s="296">
        <f t="shared" si="46"/>
        <v>0</v>
      </c>
      <c r="S117" s="296">
        <f t="shared" si="47"/>
        <v>0</v>
      </c>
      <c r="T117" s="106">
        <f t="shared" si="48"/>
        <v>0</v>
      </c>
      <c r="U117" s="106">
        <f t="shared" si="49"/>
        <v>0</v>
      </c>
      <c r="V117" s="106">
        <f t="shared" si="50"/>
        <v>0</v>
      </c>
      <c r="W117" s="297" t="str">
        <f t="shared" si="51"/>
        <v/>
      </c>
      <c r="X117" s="297" t="str">
        <f t="shared" si="52"/>
        <v/>
      </c>
      <c r="Y117" s="297" t="str">
        <f t="shared" si="53"/>
        <v/>
      </c>
      <c r="Z117" s="297" t="str">
        <f t="shared" si="54"/>
        <v/>
      </c>
      <c r="AA117" s="297" t="str">
        <f t="shared" si="55"/>
        <v/>
      </c>
      <c r="AB117" s="296">
        <f t="shared" si="39"/>
        <v>0</v>
      </c>
      <c r="AC117" s="296">
        <f t="shared" si="40"/>
        <v>0</v>
      </c>
      <c r="AD117" s="296">
        <f t="shared" si="41"/>
        <v>0</v>
      </c>
      <c r="AE117" s="296">
        <f t="shared" si="42"/>
        <v>0</v>
      </c>
      <c r="AF117" s="105" t="str">
        <f t="shared" si="56"/>
        <v>0</v>
      </c>
      <c r="AG117" s="105"/>
      <c r="AH117" s="105"/>
      <c r="AI117" s="105"/>
      <c r="AJ117" s="105"/>
      <c r="AK117" s="105"/>
      <c r="AL117" s="105"/>
      <c r="AM117" s="105"/>
      <c r="AN117" s="105"/>
      <c r="AO117" s="81"/>
      <c r="AP117" s="81"/>
      <c r="AQ117" s="3"/>
      <c r="AR117" s="285"/>
      <c r="AS117" s="285"/>
      <c r="AT117" s="285"/>
      <c r="AU117" s="285"/>
      <c r="AV117" s="285"/>
      <c r="AW117" s="285"/>
      <c r="AX117" s="285"/>
      <c r="AY117" s="285"/>
      <c r="AZ117" s="285"/>
      <c r="BA117" s="285"/>
      <c r="BB117" s="285"/>
      <c r="BC117" s="285"/>
      <c r="BD117" s="285"/>
      <c r="BE117" s="285"/>
      <c r="BF117" s="285"/>
    </row>
    <row r="118" spans="1:58" ht="28.8" customHeight="1" x14ac:dyDescent="0.3">
      <c r="A118" s="278">
        <v>112</v>
      </c>
      <c r="B118" s="277"/>
      <c r="C118" s="275"/>
      <c r="D118" s="277"/>
      <c r="E118" s="275"/>
      <c r="F118" s="275"/>
      <c r="G118" s="275"/>
      <c r="H118" s="306" t="s">
        <v>3647</v>
      </c>
      <c r="I118" s="275"/>
      <c r="J118" s="275"/>
      <c r="K118" s="275"/>
      <c r="L118" s="275"/>
      <c r="M118" s="276"/>
      <c r="N118" s="106">
        <f t="shared" si="43"/>
        <v>0</v>
      </c>
      <c r="O118" s="106"/>
      <c r="P118" s="296">
        <f t="shared" si="44"/>
        <v>0</v>
      </c>
      <c r="Q118" s="296">
        <f t="shared" si="45"/>
        <v>0</v>
      </c>
      <c r="R118" s="296">
        <f t="shared" si="46"/>
        <v>0</v>
      </c>
      <c r="S118" s="296">
        <f t="shared" si="47"/>
        <v>0</v>
      </c>
      <c r="T118" s="106">
        <f t="shared" si="48"/>
        <v>0</v>
      </c>
      <c r="U118" s="106">
        <f t="shared" si="49"/>
        <v>0</v>
      </c>
      <c r="V118" s="106">
        <f t="shared" si="50"/>
        <v>0</v>
      </c>
      <c r="W118" s="297" t="str">
        <f t="shared" si="51"/>
        <v/>
      </c>
      <c r="X118" s="297" t="str">
        <f t="shared" si="52"/>
        <v/>
      </c>
      <c r="Y118" s="297" t="str">
        <f t="shared" si="53"/>
        <v/>
      </c>
      <c r="Z118" s="297" t="str">
        <f t="shared" si="54"/>
        <v/>
      </c>
      <c r="AA118" s="297" t="str">
        <f t="shared" si="55"/>
        <v/>
      </c>
      <c r="AB118" s="296">
        <f t="shared" si="39"/>
        <v>0</v>
      </c>
      <c r="AC118" s="296">
        <f t="shared" si="40"/>
        <v>0</v>
      </c>
      <c r="AD118" s="296">
        <f t="shared" si="41"/>
        <v>0</v>
      </c>
      <c r="AE118" s="296">
        <f t="shared" si="42"/>
        <v>0</v>
      </c>
      <c r="AF118" s="105" t="str">
        <f t="shared" si="56"/>
        <v>0</v>
      </c>
      <c r="AG118" s="105"/>
      <c r="AH118" s="105"/>
      <c r="AI118" s="105"/>
      <c r="AJ118" s="105"/>
      <c r="AK118" s="105"/>
      <c r="AL118" s="105"/>
      <c r="AM118" s="105"/>
      <c r="AN118" s="105"/>
      <c r="AO118" s="81"/>
      <c r="AP118" s="81"/>
      <c r="AQ118" s="3"/>
      <c r="AR118" s="285"/>
      <c r="AS118" s="285"/>
      <c r="AT118" s="285"/>
      <c r="AU118" s="285"/>
      <c r="AV118" s="285"/>
      <c r="AW118" s="285"/>
      <c r="AX118" s="285"/>
      <c r="AY118" s="285"/>
      <c r="AZ118" s="285"/>
      <c r="BA118" s="285"/>
      <c r="BB118" s="285"/>
      <c r="BC118" s="285"/>
      <c r="BD118" s="285"/>
      <c r="BE118" s="285"/>
      <c r="BF118" s="285"/>
    </row>
    <row r="119" spans="1:58" ht="28.8" customHeight="1" x14ac:dyDescent="0.3">
      <c r="A119" s="278">
        <v>113</v>
      </c>
      <c r="B119" s="277"/>
      <c r="C119" s="275"/>
      <c r="D119" s="277"/>
      <c r="E119" s="275"/>
      <c r="F119" s="275"/>
      <c r="G119" s="275"/>
      <c r="H119" s="306" t="s">
        <v>3647</v>
      </c>
      <c r="I119" s="275"/>
      <c r="J119" s="275"/>
      <c r="K119" s="275"/>
      <c r="L119" s="275"/>
      <c r="M119" s="276"/>
      <c r="N119" s="106">
        <f t="shared" si="43"/>
        <v>0</v>
      </c>
      <c r="O119" s="106"/>
      <c r="P119" s="296">
        <f t="shared" si="44"/>
        <v>0</v>
      </c>
      <c r="Q119" s="296">
        <f t="shared" si="45"/>
        <v>0</v>
      </c>
      <c r="R119" s="296">
        <f t="shared" si="46"/>
        <v>0</v>
      </c>
      <c r="S119" s="296">
        <f t="shared" si="47"/>
        <v>0</v>
      </c>
      <c r="T119" s="106">
        <f t="shared" si="48"/>
        <v>0</v>
      </c>
      <c r="U119" s="106">
        <f t="shared" si="49"/>
        <v>0</v>
      </c>
      <c r="V119" s="106">
        <f t="shared" si="50"/>
        <v>0</v>
      </c>
      <c r="W119" s="297" t="str">
        <f t="shared" si="51"/>
        <v/>
      </c>
      <c r="X119" s="297" t="str">
        <f t="shared" si="52"/>
        <v/>
      </c>
      <c r="Y119" s="297" t="str">
        <f t="shared" si="53"/>
        <v/>
      </c>
      <c r="Z119" s="297" t="str">
        <f t="shared" si="54"/>
        <v/>
      </c>
      <c r="AA119" s="297" t="str">
        <f t="shared" si="55"/>
        <v/>
      </c>
      <c r="AB119" s="296">
        <f t="shared" si="39"/>
        <v>0</v>
      </c>
      <c r="AC119" s="296">
        <f t="shared" si="40"/>
        <v>0</v>
      </c>
      <c r="AD119" s="296">
        <f t="shared" si="41"/>
        <v>0</v>
      </c>
      <c r="AE119" s="296">
        <f t="shared" si="42"/>
        <v>0</v>
      </c>
      <c r="AF119" s="105" t="str">
        <f t="shared" si="56"/>
        <v>0</v>
      </c>
      <c r="AG119" s="105"/>
      <c r="AH119" s="105"/>
      <c r="AI119" s="105"/>
      <c r="AJ119" s="105"/>
      <c r="AK119" s="105"/>
      <c r="AL119" s="105"/>
      <c r="AM119" s="105"/>
      <c r="AN119" s="105"/>
      <c r="AO119" s="81"/>
      <c r="AP119" s="81"/>
      <c r="AQ119" s="3"/>
      <c r="AR119" s="285"/>
      <c r="AS119" s="285"/>
      <c r="AT119" s="285"/>
      <c r="AU119" s="285"/>
      <c r="AV119" s="285"/>
      <c r="AW119" s="285"/>
      <c r="AX119" s="285"/>
      <c r="AY119" s="285"/>
      <c r="AZ119" s="285"/>
      <c r="BA119" s="285"/>
      <c r="BB119" s="285"/>
      <c r="BC119" s="285"/>
      <c r="BD119" s="285"/>
      <c r="BE119" s="285"/>
      <c r="BF119" s="285"/>
    </row>
    <row r="120" spans="1:58" ht="28.8" customHeight="1" x14ac:dyDescent="0.3">
      <c r="A120" s="278">
        <v>114</v>
      </c>
      <c r="B120" s="277"/>
      <c r="C120" s="275"/>
      <c r="D120" s="277"/>
      <c r="E120" s="275"/>
      <c r="F120" s="275"/>
      <c r="G120" s="275"/>
      <c r="H120" s="306" t="s">
        <v>3647</v>
      </c>
      <c r="I120" s="275"/>
      <c r="J120" s="275"/>
      <c r="K120" s="275"/>
      <c r="L120" s="275"/>
      <c r="M120" s="276"/>
      <c r="N120" s="106">
        <f t="shared" si="43"/>
        <v>0</v>
      </c>
      <c r="O120" s="106"/>
      <c r="P120" s="296">
        <f t="shared" si="44"/>
        <v>0</v>
      </c>
      <c r="Q120" s="296">
        <f t="shared" si="45"/>
        <v>0</v>
      </c>
      <c r="R120" s="296">
        <f t="shared" si="46"/>
        <v>0</v>
      </c>
      <c r="S120" s="296">
        <f t="shared" si="47"/>
        <v>0</v>
      </c>
      <c r="T120" s="106">
        <f t="shared" si="48"/>
        <v>0</v>
      </c>
      <c r="U120" s="106">
        <f t="shared" si="49"/>
        <v>0</v>
      </c>
      <c r="V120" s="106">
        <f t="shared" si="50"/>
        <v>0</v>
      </c>
      <c r="W120" s="297" t="str">
        <f t="shared" si="51"/>
        <v/>
      </c>
      <c r="X120" s="297" t="str">
        <f t="shared" si="52"/>
        <v/>
      </c>
      <c r="Y120" s="297" t="str">
        <f t="shared" si="53"/>
        <v/>
      </c>
      <c r="Z120" s="297" t="str">
        <f t="shared" si="54"/>
        <v/>
      </c>
      <c r="AA120" s="297" t="str">
        <f t="shared" si="55"/>
        <v/>
      </c>
      <c r="AB120" s="296">
        <f t="shared" si="39"/>
        <v>0</v>
      </c>
      <c r="AC120" s="296">
        <f t="shared" si="40"/>
        <v>0</v>
      </c>
      <c r="AD120" s="296">
        <f t="shared" si="41"/>
        <v>0</v>
      </c>
      <c r="AE120" s="296">
        <f t="shared" si="42"/>
        <v>0</v>
      </c>
      <c r="AF120" s="105" t="str">
        <f t="shared" si="56"/>
        <v>0</v>
      </c>
      <c r="AG120" s="105"/>
      <c r="AH120" s="105"/>
      <c r="AI120" s="105"/>
      <c r="AJ120" s="105"/>
      <c r="AK120" s="105"/>
      <c r="AL120" s="105"/>
      <c r="AM120" s="105"/>
      <c r="AN120" s="105"/>
      <c r="AO120" s="81"/>
      <c r="AP120" s="81"/>
      <c r="AQ120" s="3"/>
      <c r="AR120" s="285"/>
      <c r="AS120" s="285"/>
      <c r="AT120" s="285"/>
      <c r="AU120" s="285"/>
      <c r="AV120" s="285"/>
      <c r="AW120" s="285"/>
      <c r="AX120" s="285"/>
      <c r="AY120" s="285"/>
      <c r="AZ120" s="285"/>
      <c r="BA120" s="285"/>
      <c r="BB120" s="285"/>
      <c r="BC120" s="285"/>
      <c r="BD120" s="285"/>
      <c r="BE120" s="285"/>
      <c r="BF120" s="285"/>
    </row>
    <row r="121" spans="1:58" ht="28.8" customHeight="1" x14ac:dyDescent="0.3">
      <c r="A121" s="278">
        <v>115</v>
      </c>
      <c r="B121" s="277"/>
      <c r="C121" s="275"/>
      <c r="D121" s="277"/>
      <c r="E121" s="275"/>
      <c r="F121" s="275"/>
      <c r="G121" s="275"/>
      <c r="H121" s="306" t="s">
        <v>3647</v>
      </c>
      <c r="I121" s="275"/>
      <c r="J121" s="275"/>
      <c r="K121" s="275"/>
      <c r="L121" s="275"/>
      <c r="M121" s="276"/>
      <c r="N121" s="106">
        <f t="shared" si="43"/>
        <v>0</v>
      </c>
      <c r="O121" s="106"/>
      <c r="P121" s="296">
        <f t="shared" si="44"/>
        <v>0</v>
      </c>
      <c r="Q121" s="296">
        <f t="shared" si="45"/>
        <v>0</v>
      </c>
      <c r="R121" s="296">
        <f t="shared" si="46"/>
        <v>0</v>
      </c>
      <c r="S121" s="296">
        <f t="shared" si="47"/>
        <v>0</v>
      </c>
      <c r="T121" s="106">
        <f t="shared" si="48"/>
        <v>0</v>
      </c>
      <c r="U121" s="106">
        <f t="shared" si="49"/>
        <v>0</v>
      </c>
      <c r="V121" s="106">
        <f t="shared" si="50"/>
        <v>0</v>
      </c>
      <c r="W121" s="297" t="str">
        <f t="shared" si="51"/>
        <v/>
      </c>
      <c r="X121" s="297" t="str">
        <f t="shared" si="52"/>
        <v/>
      </c>
      <c r="Y121" s="297" t="str">
        <f t="shared" si="53"/>
        <v/>
      </c>
      <c r="Z121" s="297" t="str">
        <f t="shared" si="54"/>
        <v/>
      </c>
      <c r="AA121" s="297" t="str">
        <f t="shared" si="55"/>
        <v/>
      </c>
      <c r="AB121" s="296">
        <f t="shared" si="39"/>
        <v>0</v>
      </c>
      <c r="AC121" s="296">
        <f t="shared" si="40"/>
        <v>0</v>
      </c>
      <c r="AD121" s="296">
        <f t="shared" si="41"/>
        <v>0</v>
      </c>
      <c r="AE121" s="296">
        <f t="shared" si="42"/>
        <v>0</v>
      </c>
      <c r="AF121" s="105" t="str">
        <f t="shared" si="56"/>
        <v>0</v>
      </c>
      <c r="AG121" s="105"/>
      <c r="AH121" s="105"/>
      <c r="AI121" s="105"/>
      <c r="AJ121" s="105"/>
      <c r="AK121" s="105"/>
      <c r="AL121" s="105"/>
      <c r="AM121" s="105"/>
      <c r="AN121" s="105"/>
      <c r="AO121" s="81"/>
      <c r="AP121" s="81"/>
      <c r="AQ121" s="3"/>
      <c r="AR121" s="285"/>
      <c r="AS121" s="285"/>
      <c r="AT121" s="285"/>
      <c r="AU121" s="285"/>
      <c r="AV121" s="285"/>
      <c r="AW121" s="285"/>
      <c r="AX121" s="285"/>
      <c r="AY121" s="285"/>
      <c r="AZ121" s="285"/>
      <c r="BA121" s="285"/>
      <c r="BB121" s="285"/>
      <c r="BC121" s="285"/>
      <c r="BD121" s="285"/>
      <c r="BE121" s="285"/>
      <c r="BF121" s="285"/>
    </row>
    <row r="122" spans="1:58" ht="28.8" customHeight="1" x14ac:dyDescent="0.3">
      <c r="A122" s="278">
        <v>116</v>
      </c>
      <c r="B122" s="277"/>
      <c r="C122" s="275"/>
      <c r="D122" s="277"/>
      <c r="E122" s="275"/>
      <c r="F122" s="275"/>
      <c r="G122" s="275"/>
      <c r="H122" s="306" t="s">
        <v>3647</v>
      </c>
      <c r="I122" s="275"/>
      <c r="J122" s="275"/>
      <c r="K122" s="275"/>
      <c r="L122" s="275"/>
      <c r="M122" s="276"/>
      <c r="N122" s="106">
        <f t="shared" si="43"/>
        <v>0</v>
      </c>
      <c r="O122" s="106"/>
      <c r="P122" s="296">
        <f t="shared" si="44"/>
        <v>0</v>
      </c>
      <c r="Q122" s="296">
        <f t="shared" si="45"/>
        <v>0</v>
      </c>
      <c r="R122" s="296">
        <f t="shared" si="46"/>
        <v>0</v>
      </c>
      <c r="S122" s="296">
        <f t="shared" si="47"/>
        <v>0</v>
      </c>
      <c r="T122" s="106">
        <f t="shared" si="48"/>
        <v>0</v>
      </c>
      <c r="U122" s="106">
        <f t="shared" si="49"/>
        <v>0</v>
      </c>
      <c r="V122" s="106">
        <f t="shared" si="50"/>
        <v>0</v>
      </c>
      <c r="W122" s="297" t="str">
        <f t="shared" si="51"/>
        <v/>
      </c>
      <c r="X122" s="297" t="str">
        <f t="shared" si="52"/>
        <v/>
      </c>
      <c r="Y122" s="297" t="str">
        <f t="shared" si="53"/>
        <v/>
      </c>
      <c r="Z122" s="297" t="str">
        <f t="shared" si="54"/>
        <v/>
      </c>
      <c r="AA122" s="297" t="str">
        <f t="shared" si="55"/>
        <v/>
      </c>
      <c r="AB122" s="296">
        <f t="shared" si="39"/>
        <v>0</v>
      </c>
      <c r="AC122" s="296">
        <f t="shared" si="40"/>
        <v>0</v>
      </c>
      <c r="AD122" s="296">
        <f t="shared" si="41"/>
        <v>0</v>
      </c>
      <c r="AE122" s="296">
        <f t="shared" si="42"/>
        <v>0</v>
      </c>
      <c r="AF122" s="105" t="str">
        <f t="shared" si="56"/>
        <v>0</v>
      </c>
      <c r="AG122" s="105"/>
      <c r="AH122" s="105"/>
      <c r="AI122" s="105"/>
      <c r="AJ122" s="105"/>
      <c r="AK122" s="105"/>
      <c r="AL122" s="105"/>
      <c r="AM122" s="105"/>
      <c r="AN122" s="105"/>
      <c r="AO122" s="81"/>
      <c r="AP122" s="81"/>
      <c r="AQ122" s="3"/>
      <c r="AR122" s="285"/>
      <c r="AS122" s="285"/>
      <c r="AT122" s="285"/>
      <c r="AU122" s="285"/>
      <c r="AV122" s="285"/>
      <c r="AW122" s="285"/>
      <c r="AX122" s="285"/>
      <c r="AY122" s="285"/>
      <c r="AZ122" s="285"/>
      <c r="BA122" s="285"/>
      <c r="BB122" s="285"/>
      <c r="BC122" s="285"/>
      <c r="BD122" s="285"/>
      <c r="BE122" s="285"/>
      <c r="BF122" s="285"/>
    </row>
    <row r="123" spans="1:58" ht="28.8" customHeight="1" x14ac:dyDescent="0.3">
      <c r="A123" s="278">
        <v>117</v>
      </c>
      <c r="B123" s="277"/>
      <c r="C123" s="275"/>
      <c r="D123" s="277"/>
      <c r="E123" s="275"/>
      <c r="F123" s="275"/>
      <c r="G123" s="275"/>
      <c r="H123" s="306" t="s">
        <v>3647</v>
      </c>
      <c r="I123" s="275"/>
      <c r="J123" s="275"/>
      <c r="K123" s="275"/>
      <c r="L123" s="275"/>
      <c r="M123" s="276"/>
      <c r="N123" s="106">
        <f t="shared" si="43"/>
        <v>0</v>
      </c>
      <c r="O123" s="106"/>
      <c r="P123" s="296">
        <f t="shared" si="44"/>
        <v>0</v>
      </c>
      <c r="Q123" s="296">
        <f t="shared" si="45"/>
        <v>0</v>
      </c>
      <c r="R123" s="296">
        <f t="shared" si="46"/>
        <v>0</v>
      </c>
      <c r="S123" s="296">
        <f t="shared" si="47"/>
        <v>0</v>
      </c>
      <c r="T123" s="106">
        <f t="shared" si="48"/>
        <v>0</v>
      </c>
      <c r="U123" s="106">
        <f t="shared" si="49"/>
        <v>0</v>
      </c>
      <c r="V123" s="106">
        <f t="shared" si="50"/>
        <v>0</v>
      </c>
      <c r="W123" s="297" t="str">
        <f t="shared" si="51"/>
        <v/>
      </c>
      <c r="X123" s="297" t="str">
        <f t="shared" si="52"/>
        <v/>
      </c>
      <c r="Y123" s="297" t="str">
        <f t="shared" si="53"/>
        <v/>
      </c>
      <c r="Z123" s="297" t="str">
        <f t="shared" si="54"/>
        <v/>
      </c>
      <c r="AA123" s="297" t="str">
        <f t="shared" si="55"/>
        <v/>
      </c>
      <c r="AB123" s="296">
        <f t="shared" si="39"/>
        <v>0</v>
      </c>
      <c r="AC123" s="296">
        <f t="shared" si="40"/>
        <v>0</v>
      </c>
      <c r="AD123" s="296">
        <f t="shared" si="41"/>
        <v>0</v>
      </c>
      <c r="AE123" s="296">
        <f t="shared" si="42"/>
        <v>0</v>
      </c>
      <c r="AF123" s="105" t="str">
        <f t="shared" si="56"/>
        <v>0</v>
      </c>
      <c r="AG123" s="105"/>
      <c r="AH123" s="105"/>
      <c r="AI123" s="105"/>
      <c r="AJ123" s="105"/>
      <c r="AK123" s="105"/>
      <c r="AL123" s="105"/>
      <c r="AM123" s="105"/>
      <c r="AN123" s="105"/>
      <c r="AO123" s="81"/>
      <c r="AP123" s="81"/>
      <c r="AQ123" s="3"/>
      <c r="AR123" s="285"/>
      <c r="AS123" s="285"/>
      <c r="AT123" s="285"/>
      <c r="AU123" s="285"/>
      <c r="AV123" s="285"/>
      <c r="AW123" s="285"/>
      <c r="AX123" s="285"/>
      <c r="AY123" s="285"/>
      <c r="AZ123" s="285"/>
      <c r="BA123" s="285"/>
      <c r="BB123" s="285"/>
      <c r="BC123" s="285"/>
      <c r="BD123" s="285"/>
      <c r="BE123" s="285"/>
      <c r="BF123" s="285"/>
    </row>
    <row r="124" spans="1:58" ht="28.8" customHeight="1" x14ac:dyDescent="0.3">
      <c r="A124" s="278">
        <v>118</v>
      </c>
      <c r="B124" s="277"/>
      <c r="C124" s="275"/>
      <c r="D124" s="277"/>
      <c r="E124" s="275"/>
      <c r="F124" s="275"/>
      <c r="G124" s="275"/>
      <c r="H124" s="306" t="s">
        <v>3647</v>
      </c>
      <c r="I124" s="275"/>
      <c r="J124" s="275"/>
      <c r="K124" s="275"/>
      <c r="L124" s="275"/>
      <c r="M124" s="276"/>
      <c r="N124" s="106">
        <f t="shared" si="43"/>
        <v>0</v>
      </c>
      <c r="O124" s="106"/>
      <c r="P124" s="296">
        <f t="shared" si="44"/>
        <v>0</v>
      </c>
      <c r="Q124" s="296">
        <f t="shared" si="45"/>
        <v>0</v>
      </c>
      <c r="R124" s="296">
        <f t="shared" si="46"/>
        <v>0</v>
      </c>
      <c r="S124" s="296">
        <f t="shared" si="47"/>
        <v>0</v>
      </c>
      <c r="T124" s="106">
        <f t="shared" si="48"/>
        <v>0</v>
      </c>
      <c r="U124" s="106">
        <f t="shared" si="49"/>
        <v>0</v>
      </c>
      <c r="V124" s="106">
        <f t="shared" si="50"/>
        <v>0</v>
      </c>
      <c r="W124" s="297" t="str">
        <f t="shared" si="51"/>
        <v/>
      </c>
      <c r="X124" s="297" t="str">
        <f t="shared" si="52"/>
        <v/>
      </c>
      <c r="Y124" s="297" t="str">
        <f t="shared" si="53"/>
        <v/>
      </c>
      <c r="Z124" s="297" t="str">
        <f t="shared" si="54"/>
        <v/>
      </c>
      <c r="AA124" s="297" t="str">
        <f t="shared" si="55"/>
        <v/>
      </c>
      <c r="AB124" s="296">
        <f t="shared" si="39"/>
        <v>0</v>
      </c>
      <c r="AC124" s="296">
        <f t="shared" si="40"/>
        <v>0</v>
      </c>
      <c r="AD124" s="296">
        <f t="shared" si="41"/>
        <v>0</v>
      </c>
      <c r="AE124" s="296">
        <f t="shared" si="42"/>
        <v>0</v>
      </c>
      <c r="AF124" s="105" t="str">
        <f t="shared" si="56"/>
        <v>0</v>
      </c>
      <c r="AG124" s="105"/>
      <c r="AH124" s="105"/>
      <c r="AI124" s="105"/>
      <c r="AJ124" s="105"/>
      <c r="AK124" s="105"/>
      <c r="AL124" s="105"/>
      <c r="AM124" s="105"/>
      <c r="AN124" s="105"/>
      <c r="AO124" s="81"/>
      <c r="AP124" s="81"/>
      <c r="AQ124" s="3"/>
      <c r="AR124" s="285"/>
      <c r="AS124" s="285"/>
      <c r="AT124" s="285"/>
      <c r="AU124" s="285"/>
      <c r="AV124" s="285"/>
      <c r="AW124" s="285"/>
      <c r="AX124" s="285"/>
      <c r="AY124" s="285"/>
      <c r="AZ124" s="285"/>
      <c r="BA124" s="285"/>
      <c r="BB124" s="285"/>
      <c r="BC124" s="285"/>
      <c r="BD124" s="285"/>
      <c r="BE124" s="285"/>
      <c r="BF124" s="285"/>
    </row>
    <row r="125" spans="1:58" ht="28.8" customHeight="1" x14ac:dyDescent="0.3">
      <c r="A125" s="278">
        <v>119</v>
      </c>
      <c r="B125" s="277"/>
      <c r="C125" s="275"/>
      <c r="D125" s="277"/>
      <c r="E125" s="275"/>
      <c r="F125" s="275"/>
      <c r="G125" s="275"/>
      <c r="H125" s="306" t="s">
        <v>3647</v>
      </c>
      <c r="I125" s="275"/>
      <c r="J125" s="275"/>
      <c r="K125" s="275"/>
      <c r="L125" s="275"/>
      <c r="M125" s="276"/>
      <c r="N125" s="106">
        <f t="shared" si="43"/>
        <v>0</v>
      </c>
      <c r="O125" s="106"/>
      <c r="P125" s="296">
        <f t="shared" si="44"/>
        <v>0</v>
      </c>
      <c r="Q125" s="296">
        <f t="shared" si="45"/>
        <v>0</v>
      </c>
      <c r="R125" s="296">
        <f t="shared" si="46"/>
        <v>0</v>
      </c>
      <c r="S125" s="296">
        <f t="shared" si="47"/>
        <v>0</v>
      </c>
      <c r="T125" s="106">
        <f t="shared" si="48"/>
        <v>0</v>
      </c>
      <c r="U125" s="106">
        <f t="shared" si="49"/>
        <v>0</v>
      </c>
      <c r="V125" s="106">
        <f t="shared" si="50"/>
        <v>0</v>
      </c>
      <c r="W125" s="297" t="str">
        <f t="shared" si="51"/>
        <v/>
      </c>
      <c r="X125" s="297" t="str">
        <f t="shared" si="52"/>
        <v/>
      </c>
      <c r="Y125" s="297" t="str">
        <f t="shared" si="53"/>
        <v/>
      </c>
      <c r="Z125" s="297" t="str">
        <f t="shared" si="54"/>
        <v/>
      </c>
      <c r="AA125" s="297" t="str">
        <f t="shared" si="55"/>
        <v/>
      </c>
      <c r="AB125" s="296">
        <f t="shared" si="39"/>
        <v>0</v>
      </c>
      <c r="AC125" s="296">
        <f t="shared" si="40"/>
        <v>0</v>
      </c>
      <c r="AD125" s="296">
        <f t="shared" si="41"/>
        <v>0</v>
      </c>
      <c r="AE125" s="296">
        <f t="shared" si="42"/>
        <v>0</v>
      </c>
      <c r="AF125" s="105" t="str">
        <f t="shared" si="56"/>
        <v>0</v>
      </c>
      <c r="AG125" s="105"/>
      <c r="AH125" s="105"/>
      <c r="AI125" s="105"/>
      <c r="AJ125" s="105"/>
      <c r="AK125" s="105"/>
      <c r="AL125" s="105"/>
      <c r="AM125" s="105"/>
      <c r="AN125" s="105"/>
      <c r="AO125" s="81"/>
      <c r="AP125" s="81"/>
      <c r="AQ125" s="3"/>
      <c r="AR125" s="285"/>
      <c r="AS125" s="285"/>
      <c r="AT125" s="285"/>
      <c r="AU125" s="285"/>
      <c r="AV125" s="285"/>
      <c r="AW125" s="285"/>
      <c r="AX125" s="285"/>
      <c r="AY125" s="285"/>
      <c r="AZ125" s="285"/>
      <c r="BA125" s="285"/>
      <c r="BB125" s="285"/>
      <c r="BC125" s="285"/>
      <c r="BD125" s="285"/>
      <c r="BE125" s="285"/>
      <c r="BF125" s="285"/>
    </row>
    <row r="126" spans="1:58" ht="28.8" customHeight="1" x14ac:dyDescent="0.3">
      <c r="A126" s="278">
        <v>120</v>
      </c>
      <c r="B126" s="277"/>
      <c r="C126" s="275"/>
      <c r="D126" s="277"/>
      <c r="E126" s="275"/>
      <c r="F126" s="275"/>
      <c r="G126" s="275"/>
      <c r="H126" s="306" t="s">
        <v>3647</v>
      </c>
      <c r="I126" s="275"/>
      <c r="J126" s="275"/>
      <c r="K126" s="275"/>
      <c r="L126" s="275"/>
      <c r="M126" s="276"/>
      <c r="N126" s="106">
        <f t="shared" si="43"/>
        <v>0</v>
      </c>
      <c r="O126" s="106"/>
      <c r="P126" s="296">
        <f t="shared" si="44"/>
        <v>0</v>
      </c>
      <c r="Q126" s="296">
        <f t="shared" si="45"/>
        <v>0</v>
      </c>
      <c r="R126" s="296">
        <f t="shared" si="46"/>
        <v>0</v>
      </c>
      <c r="S126" s="296">
        <f t="shared" si="47"/>
        <v>0</v>
      </c>
      <c r="T126" s="106">
        <f t="shared" si="48"/>
        <v>0</v>
      </c>
      <c r="U126" s="106">
        <f t="shared" si="49"/>
        <v>0</v>
      </c>
      <c r="V126" s="106">
        <f t="shared" si="50"/>
        <v>0</v>
      </c>
      <c r="W126" s="297" t="str">
        <f t="shared" si="51"/>
        <v/>
      </c>
      <c r="X126" s="297" t="str">
        <f t="shared" si="52"/>
        <v/>
      </c>
      <c r="Y126" s="297" t="str">
        <f t="shared" si="53"/>
        <v/>
      </c>
      <c r="Z126" s="297" t="str">
        <f t="shared" si="54"/>
        <v/>
      </c>
      <c r="AA126" s="297" t="str">
        <f t="shared" si="55"/>
        <v/>
      </c>
      <c r="AB126" s="296">
        <f t="shared" si="39"/>
        <v>0</v>
      </c>
      <c r="AC126" s="296">
        <f t="shared" si="40"/>
        <v>0</v>
      </c>
      <c r="AD126" s="296">
        <f t="shared" si="41"/>
        <v>0</v>
      </c>
      <c r="AE126" s="296">
        <f t="shared" si="42"/>
        <v>0</v>
      </c>
      <c r="AF126" s="105" t="str">
        <f t="shared" si="56"/>
        <v>0</v>
      </c>
      <c r="AG126" s="105"/>
      <c r="AH126" s="105"/>
      <c r="AI126" s="105"/>
      <c r="AJ126" s="105"/>
      <c r="AK126" s="105"/>
      <c r="AL126" s="105"/>
      <c r="AM126" s="105"/>
      <c r="AN126" s="105"/>
      <c r="AO126" s="81"/>
      <c r="AP126" s="81"/>
      <c r="AQ126" s="3"/>
      <c r="AR126" s="285"/>
      <c r="AS126" s="285"/>
      <c r="AT126" s="285"/>
      <c r="AU126" s="285"/>
      <c r="AV126" s="285"/>
      <c r="AW126" s="285"/>
      <c r="AX126" s="285"/>
      <c r="AY126" s="285"/>
      <c r="AZ126" s="285"/>
      <c r="BA126" s="285"/>
      <c r="BB126" s="285"/>
      <c r="BC126" s="285"/>
      <c r="BD126" s="285"/>
      <c r="BE126" s="285"/>
      <c r="BF126" s="285"/>
    </row>
    <row r="127" spans="1:58" ht="28.8" customHeight="1" x14ac:dyDescent="0.3">
      <c r="A127" s="278">
        <v>121</v>
      </c>
      <c r="B127" s="277"/>
      <c r="C127" s="275"/>
      <c r="D127" s="277"/>
      <c r="E127" s="275"/>
      <c r="F127" s="275"/>
      <c r="G127" s="275"/>
      <c r="H127" s="306" t="s">
        <v>3647</v>
      </c>
      <c r="I127" s="275"/>
      <c r="J127" s="275"/>
      <c r="K127" s="275"/>
      <c r="L127" s="275"/>
      <c r="M127" s="276"/>
      <c r="N127" s="106">
        <f t="shared" si="43"/>
        <v>0</v>
      </c>
      <c r="O127" s="106"/>
      <c r="P127" s="296">
        <f t="shared" si="44"/>
        <v>0</v>
      </c>
      <c r="Q127" s="296">
        <f t="shared" si="45"/>
        <v>0</v>
      </c>
      <c r="R127" s="296">
        <f t="shared" si="46"/>
        <v>0</v>
      </c>
      <c r="S127" s="296">
        <f t="shared" si="47"/>
        <v>0</v>
      </c>
      <c r="T127" s="106">
        <f t="shared" si="48"/>
        <v>0</v>
      </c>
      <c r="U127" s="106">
        <f t="shared" si="49"/>
        <v>0</v>
      </c>
      <c r="V127" s="106">
        <f t="shared" si="50"/>
        <v>0</v>
      </c>
      <c r="W127" s="297" t="str">
        <f t="shared" si="51"/>
        <v/>
      </c>
      <c r="X127" s="297" t="str">
        <f t="shared" si="52"/>
        <v/>
      </c>
      <c r="Y127" s="297" t="str">
        <f t="shared" si="53"/>
        <v/>
      </c>
      <c r="Z127" s="297" t="str">
        <f t="shared" si="54"/>
        <v/>
      </c>
      <c r="AA127" s="297" t="str">
        <f t="shared" si="55"/>
        <v/>
      </c>
      <c r="AB127" s="296">
        <f t="shared" si="39"/>
        <v>0</v>
      </c>
      <c r="AC127" s="296">
        <f t="shared" si="40"/>
        <v>0</v>
      </c>
      <c r="AD127" s="296">
        <f t="shared" si="41"/>
        <v>0</v>
      </c>
      <c r="AE127" s="296">
        <f t="shared" si="42"/>
        <v>0</v>
      </c>
      <c r="AF127" s="105" t="str">
        <f t="shared" si="56"/>
        <v>0</v>
      </c>
      <c r="AG127" s="105"/>
      <c r="AH127" s="105"/>
      <c r="AI127" s="105"/>
      <c r="AJ127" s="105"/>
      <c r="AK127" s="105"/>
      <c r="AL127" s="105"/>
      <c r="AM127" s="105"/>
      <c r="AN127" s="105"/>
      <c r="AO127" s="81"/>
      <c r="AP127" s="81"/>
      <c r="AQ127" s="3"/>
      <c r="AR127" s="285"/>
      <c r="AS127" s="285"/>
      <c r="AT127" s="285"/>
      <c r="AU127" s="285"/>
      <c r="AV127" s="285"/>
      <c r="AW127" s="285"/>
      <c r="AX127" s="285"/>
      <c r="AY127" s="285"/>
      <c r="AZ127" s="285"/>
      <c r="BA127" s="285"/>
      <c r="BB127" s="285"/>
      <c r="BC127" s="285"/>
      <c r="BD127" s="285"/>
      <c r="BE127" s="285"/>
      <c r="BF127" s="285"/>
    </row>
    <row r="128" spans="1:58" ht="28.8" customHeight="1" x14ac:dyDescent="0.3">
      <c r="A128" s="278">
        <v>122</v>
      </c>
      <c r="B128" s="277"/>
      <c r="C128" s="275"/>
      <c r="D128" s="277"/>
      <c r="E128" s="275"/>
      <c r="F128" s="275"/>
      <c r="G128" s="275"/>
      <c r="H128" s="306" t="s">
        <v>3647</v>
      </c>
      <c r="I128" s="275"/>
      <c r="J128" s="275"/>
      <c r="K128" s="275"/>
      <c r="L128" s="275"/>
      <c r="M128" s="276"/>
      <c r="N128" s="106">
        <f t="shared" si="43"/>
        <v>0</v>
      </c>
      <c r="O128" s="106"/>
      <c r="P128" s="296">
        <f t="shared" si="44"/>
        <v>0</v>
      </c>
      <c r="Q128" s="296">
        <f t="shared" si="45"/>
        <v>0</v>
      </c>
      <c r="R128" s="296">
        <f t="shared" si="46"/>
        <v>0</v>
      </c>
      <c r="S128" s="296">
        <f t="shared" si="47"/>
        <v>0</v>
      </c>
      <c r="T128" s="106">
        <f t="shared" si="48"/>
        <v>0</v>
      </c>
      <c r="U128" s="106">
        <f t="shared" si="49"/>
        <v>0</v>
      </c>
      <c r="V128" s="106">
        <f t="shared" si="50"/>
        <v>0</v>
      </c>
      <c r="W128" s="297" t="str">
        <f t="shared" si="51"/>
        <v/>
      </c>
      <c r="X128" s="297" t="str">
        <f t="shared" si="52"/>
        <v/>
      </c>
      <c r="Y128" s="297" t="str">
        <f t="shared" si="53"/>
        <v/>
      </c>
      <c r="Z128" s="297" t="str">
        <f t="shared" si="54"/>
        <v/>
      </c>
      <c r="AA128" s="297" t="str">
        <f t="shared" si="55"/>
        <v/>
      </c>
      <c r="AB128" s="296">
        <f t="shared" si="39"/>
        <v>0</v>
      </c>
      <c r="AC128" s="296">
        <f t="shared" si="40"/>
        <v>0</v>
      </c>
      <c r="AD128" s="296">
        <f t="shared" si="41"/>
        <v>0</v>
      </c>
      <c r="AE128" s="296">
        <f t="shared" si="42"/>
        <v>0</v>
      </c>
      <c r="AF128" s="105" t="str">
        <f t="shared" si="56"/>
        <v>0</v>
      </c>
      <c r="AG128" s="105"/>
      <c r="AH128" s="105"/>
      <c r="AI128" s="105"/>
      <c r="AJ128" s="105"/>
      <c r="AK128" s="105"/>
      <c r="AL128" s="105"/>
      <c r="AM128" s="105"/>
      <c r="AN128" s="105"/>
      <c r="AO128" s="81"/>
      <c r="AP128" s="81"/>
      <c r="AQ128" s="3"/>
      <c r="AR128" s="285"/>
      <c r="AS128" s="285"/>
      <c r="AT128" s="285"/>
      <c r="AU128" s="285"/>
      <c r="AV128" s="285"/>
      <c r="AW128" s="285"/>
      <c r="AX128" s="285"/>
      <c r="AY128" s="285"/>
      <c r="AZ128" s="285"/>
      <c r="BA128" s="285"/>
      <c r="BB128" s="285"/>
      <c r="BC128" s="285"/>
      <c r="BD128" s="285"/>
      <c r="BE128" s="285"/>
      <c r="BF128" s="285"/>
    </row>
    <row r="129" spans="1:58" ht="28.8" customHeight="1" x14ac:dyDescent="0.3">
      <c r="A129" s="278">
        <v>123</v>
      </c>
      <c r="B129" s="277"/>
      <c r="C129" s="275"/>
      <c r="D129" s="277"/>
      <c r="E129" s="275"/>
      <c r="F129" s="275"/>
      <c r="G129" s="275"/>
      <c r="H129" s="306" t="s">
        <v>3647</v>
      </c>
      <c r="I129" s="275"/>
      <c r="J129" s="275"/>
      <c r="K129" s="275"/>
      <c r="L129" s="275"/>
      <c r="M129" s="276"/>
      <c r="N129" s="106">
        <f t="shared" si="43"/>
        <v>0</v>
      </c>
      <c r="O129" s="106"/>
      <c r="P129" s="296">
        <f t="shared" si="44"/>
        <v>0</v>
      </c>
      <c r="Q129" s="296">
        <f t="shared" si="45"/>
        <v>0</v>
      </c>
      <c r="R129" s="296">
        <f t="shared" si="46"/>
        <v>0</v>
      </c>
      <c r="S129" s="296">
        <f t="shared" si="47"/>
        <v>0</v>
      </c>
      <c r="T129" s="106">
        <f t="shared" si="48"/>
        <v>0</v>
      </c>
      <c r="U129" s="106">
        <f t="shared" si="49"/>
        <v>0</v>
      </c>
      <c r="V129" s="106">
        <f t="shared" si="50"/>
        <v>0</v>
      </c>
      <c r="W129" s="297" t="str">
        <f t="shared" si="51"/>
        <v/>
      </c>
      <c r="X129" s="297" t="str">
        <f t="shared" si="52"/>
        <v/>
      </c>
      <c r="Y129" s="297" t="str">
        <f t="shared" si="53"/>
        <v/>
      </c>
      <c r="Z129" s="297" t="str">
        <f t="shared" si="54"/>
        <v/>
      </c>
      <c r="AA129" s="297" t="str">
        <f t="shared" si="55"/>
        <v/>
      </c>
      <c r="AB129" s="296">
        <f t="shared" si="39"/>
        <v>0</v>
      </c>
      <c r="AC129" s="296">
        <f t="shared" si="40"/>
        <v>0</v>
      </c>
      <c r="AD129" s="296">
        <f t="shared" si="41"/>
        <v>0</v>
      </c>
      <c r="AE129" s="296">
        <f t="shared" si="42"/>
        <v>0</v>
      </c>
      <c r="AF129" s="105" t="str">
        <f t="shared" si="56"/>
        <v>0</v>
      </c>
      <c r="AG129" s="105"/>
      <c r="AH129" s="105"/>
      <c r="AI129" s="105"/>
      <c r="AJ129" s="105"/>
      <c r="AK129" s="105"/>
      <c r="AL129" s="105"/>
      <c r="AM129" s="105"/>
      <c r="AN129" s="105"/>
      <c r="AO129" s="81"/>
      <c r="AP129" s="81"/>
      <c r="AQ129" s="3"/>
      <c r="AR129" s="285"/>
      <c r="AS129" s="285"/>
      <c r="AT129" s="285"/>
      <c r="AU129" s="285"/>
      <c r="AV129" s="285"/>
      <c r="AW129" s="285"/>
      <c r="AX129" s="285"/>
      <c r="AY129" s="285"/>
      <c r="AZ129" s="285"/>
      <c r="BA129" s="285"/>
      <c r="BB129" s="285"/>
      <c r="BC129" s="285"/>
      <c r="BD129" s="285"/>
      <c r="BE129" s="285"/>
      <c r="BF129" s="285"/>
    </row>
    <row r="130" spans="1:58" ht="28.8" customHeight="1" x14ac:dyDescent="0.3">
      <c r="A130" s="278">
        <v>124</v>
      </c>
      <c r="B130" s="277"/>
      <c r="C130" s="275"/>
      <c r="D130" s="277"/>
      <c r="E130" s="275"/>
      <c r="F130" s="275"/>
      <c r="G130" s="275"/>
      <c r="H130" s="306" t="s">
        <v>3647</v>
      </c>
      <c r="I130" s="275"/>
      <c r="J130" s="275"/>
      <c r="K130" s="275"/>
      <c r="L130" s="275"/>
      <c r="M130" s="276"/>
      <c r="N130" s="106">
        <f t="shared" si="43"/>
        <v>0</v>
      </c>
      <c r="O130" s="106"/>
      <c r="P130" s="296">
        <f t="shared" si="44"/>
        <v>0</v>
      </c>
      <c r="Q130" s="296">
        <f t="shared" si="45"/>
        <v>0</v>
      </c>
      <c r="R130" s="296">
        <f t="shared" si="46"/>
        <v>0</v>
      </c>
      <c r="S130" s="296">
        <f t="shared" si="47"/>
        <v>0</v>
      </c>
      <c r="T130" s="106">
        <f t="shared" si="48"/>
        <v>0</v>
      </c>
      <c r="U130" s="106">
        <f t="shared" si="49"/>
        <v>0</v>
      </c>
      <c r="V130" s="106">
        <f t="shared" si="50"/>
        <v>0</v>
      </c>
      <c r="W130" s="297" t="str">
        <f t="shared" si="51"/>
        <v/>
      </c>
      <c r="X130" s="297" t="str">
        <f t="shared" si="52"/>
        <v/>
      </c>
      <c r="Y130" s="297" t="str">
        <f t="shared" si="53"/>
        <v/>
      </c>
      <c r="Z130" s="297" t="str">
        <f t="shared" si="54"/>
        <v/>
      </c>
      <c r="AA130" s="297" t="str">
        <f t="shared" si="55"/>
        <v/>
      </c>
      <c r="AB130" s="296">
        <f t="shared" si="39"/>
        <v>0</v>
      </c>
      <c r="AC130" s="296">
        <f t="shared" si="40"/>
        <v>0</v>
      </c>
      <c r="AD130" s="296">
        <f t="shared" si="41"/>
        <v>0</v>
      </c>
      <c r="AE130" s="296">
        <f t="shared" si="42"/>
        <v>0</v>
      </c>
      <c r="AF130" s="105" t="str">
        <f t="shared" si="56"/>
        <v>0</v>
      </c>
      <c r="AG130" s="105"/>
      <c r="AH130" s="105"/>
      <c r="AI130" s="105"/>
      <c r="AJ130" s="105"/>
      <c r="AK130" s="105"/>
      <c r="AL130" s="105"/>
      <c r="AM130" s="105"/>
      <c r="AN130" s="105"/>
      <c r="AO130" s="81"/>
      <c r="AP130" s="81"/>
      <c r="AQ130" s="3"/>
      <c r="AR130" s="285"/>
      <c r="AS130" s="285"/>
      <c r="AT130" s="285"/>
      <c r="AU130" s="285"/>
      <c r="AV130" s="285"/>
      <c r="AW130" s="285"/>
      <c r="AX130" s="285"/>
      <c r="AY130" s="285"/>
      <c r="AZ130" s="285"/>
      <c r="BA130" s="285"/>
      <c r="BB130" s="285"/>
      <c r="BC130" s="285"/>
      <c r="BD130" s="285"/>
      <c r="BE130" s="285"/>
      <c r="BF130" s="285"/>
    </row>
    <row r="131" spans="1:58" ht="28.8" customHeight="1" thickBot="1" x14ac:dyDescent="0.35">
      <c r="A131" s="192">
        <v>125</v>
      </c>
      <c r="B131" s="193"/>
      <c r="C131" s="194"/>
      <c r="D131" s="193"/>
      <c r="E131" s="194"/>
      <c r="F131" s="194"/>
      <c r="G131" s="194"/>
      <c r="H131" s="308" t="s">
        <v>3647</v>
      </c>
      <c r="I131" s="194"/>
      <c r="J131" s="194"/>
      <c r="K131" s="194"/>
      <c r="L131" s="194"/>
      <c r="M131" s="195"/>
      <c r="N131" s="106">
        <f t="shared" si="43"/>
        <v>0</v>
      </c>
      <c r="O131" s="106"/>
      <c r="P131" s="296">
        <f t="shared" si="44"/>
        <v>0</v>
      </c>
      <c r="Q131" s="296">
        <f t="shared" si="45"/>
        <v>0</v>
      </c>
      <c r="R131" s="296">
        <f t="shared" si="46"/>
        <v>0</v>
      </c>
      <c r="S131" s="296">
        <f t="shared" si="47"/>
        <v>0</v>
      </c>
      <c r="T131" s="106">
        <f t="shared" si="48"/>
        <v>0</v>
      </c>
      <c r="U131" s="106">
        <f t="shared" si="49"/>
        <v>0</v>
      </c>
      <c r="V131" s="106">
        <f t="shared" si="50"/>
        <v>0</v>
      </c>
      <c r="W131" s="297" t="str">
        <f t="shared" si="51"/>
        <v/>
      </c>
      <c r="X131" s="297" t="str">
        <f t="shared" si="52"/>
        <v/>
      </c>
      <c r="Y131" s="297" t="str">
        <f t="shared" si="53"/>
        <v/>
      </c>
      <c r="Z131" s="297" t="str">
        <f t="shared" si="54"/>
        <v/>
      </c>
      <c r="AA131" s="297" t="str">
        <f t="shared" si="55"/>
        <v/>
      </c>
      <c r="AB131" s="296">
        <f t="shared" si="39"/>
        <v>0</v>
      </c>
      <c r="AC131" s="296">
        <f t="shared" si="40"/>
        <v>0</v>
      </c>
      <c r="AD131" s="296">
        <f t="shared" si="41"/>
        <v>0</v>
      </c>
      <c r="AE131" s="296">
        <f t="shared" si="42"/>
        <v>0</v>
      </c>
      <c r="AF131" s="105" t="str">
        <f t="shared" si="56"/>
        <v>0</v>
      </c>
      <c r="AG131" s="105"/>
      <c r="AH131" s="105"/>
      <c r="AI131" s="105"/>
      <c r="AJ131" s="105"/>
      <c r="AK131" s="105"/>
      <c r="AL131" s="105"/>
      <c r="AM131" s="105"/>
      <c r="AN131" s="105"/>
      <c r="AO131" s="81"/>
      <c r="AP131" s="81"/>
      <c r="AQ131" s="3"/>
      <c r="AR131" s="285"/>
      <c r="AS131" s="285"/>
      <c r="AT131" s="285"/>
      <c r="AU131" s="285"/>
      <c r="AV131" s="285"/>
      <c r="AW131" s="285"/>
      <c r="AX131" s="285"/>
      <c r="AY131" s="285"/>
      <c r="AZ131" s="285"/>
      <c r="BA131" s="285"/>
      <c r="BB131" s="285"/>
      <c r="BC131" s="285"/>
      <c r="BD131" s="285"/>
      <c r="BE131" s="285"/>
      <c r="BF131" s="285"/>
    </row>
    <row r="132" spans="1:58" ht="23.4" customHeight="1" thickBot="1" x14ac:dyDescent="0.35">
      <c r="A132" s="440" t="s">
        <v>536</v>
      </c>
      <c r="B132" s="441"/>
      <c r="C132" s="441"/>
      <c r="D132" s="441"/>
      <c r="E132" s="442"/>
      <c r="F132" s="32"/>
      <c r="G132" s="32"/>
      <c r="H132" s="32"/>
      <c r="I132" s="32"/>
      <c r="J132" s="32"/>
      <c r="K132" s="32"/>
      <c r="L132" s="32"/>
      <c r="M132" s="33"/>
      <c r="N132" s="106">
        <f>SUM(N107:N131)/2</f>
        <v>0</v>
      </c>
      <c r="O132" s="106"/>
      <c r="P132" s="106"/>
      <c r="Q132" s="106"/>
      <c r="R132" s="106"/>
      <c r="S132" s="106"/>
      <c r="T132" s="106"/>
      <c r="U132" s="106"/>
      <c r="V132" s="106"/>
      <c r="W132" s="106"/>
      <c r="X132" s="105"/>
      <c r="Y132" s="105"/>
      <c r="Z132" s="105"/>
      <c r="AA132" s="105"/>
      <c r="AB132" s="296">
        <f t="shared" si="39"/>
        <v>0</v>
      </c>
      <c r="AC132" s="296">
        <f t="shared" si="40"/>
        <v>0</v>
      </c>
      <c r="AD132" s="296">
        <f t="shared" si="41"/>
        <v>0</v>
      </c>
      <c r="AE132" s="296">
        <f t="shared" si="42"/>
        <v>0</v>
      </c>
      <c r="AF132" s="105" t="str">
        <f t="shared" si="56"/>
        <v>1</v>
      </c>
      <c r="AG132" s="105"/>
      <c r="AH132" s="105"/>
      <c r="AI132" s="105"/>
      <c r="AJ132" s="105"/>
      <c r="AK132" s="105"/>
      <c r="AL132" s="105"/>
      <c r="AM132" s="105"/>
      <c r="AN132" s="105"/>
      <c r="AO132" s="81"/>
      <c r="AP132" s="81"/>
      <c r="AQ132" s="3"/>
      <c r="AR132" s="285"/>
      <c r="AS132" s="285"/>
      <c r="AT132" s="285"/>
      <c r="AU132" s="285"/>
      <c r="AV132" s="285"/>
      <c r="AW132" s="285"/>
      <c r="AX132" s="285"/>
      <c r="AY132" s="285"/>
      <c r="AZ132" s="285"/>
      <c r="BA132" s="285"/>
      <c r="BB132" s="285"/>
      <c r="BC132" s="285"/>
      <c r="BD132" s="285"/>
      <c r="BE132" s="285"/>
      <c r="BF132" s="285"/>
    </row>
    <row r="133" spans="1:58" ht="23.4" customHeight="1" thickBot="1" x14ac:dyDescent="0.35">
      <c r="A133" s="440"/>
      <c r="B133" s="441"/>
      <c r="C133" s="441"/>
      <c r="D133" s="441"/>
      <c r="E133" s="442"/>
      <c r="F133" s="32"/>
      <c r="G133" s="90" t="s">
        <v>557</v>
      </c>
      <c r="H133" s="91">
        <v>15</v>
      </c>
      <c r="I133" s="92" t="s">
        <v>544</v>
      </c>
      <c r="J133" s="32"/>
      <c r="K133" s="32"/>
      <c r="L133" s="32"/>
      <c r="M133" s="33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81"/>
      <c r="AP133" s="81"/>
      <c r="AQ133" s="3"/>
      <c r="AR133" s="3"/>
      <c r="AS133" s="3"/>
      <c r="AT133" s="3"/>
      <c r="AU133" s="3"/>
    </row>
    <row r="134" spans="1:58" ht="45" customHeight="1" thickBot="1" x14ac:dyDescent="0.35">
      <c r="A134" s="85" t="s">
        <v>537</v>
      </c>
      <c r="B134" s="86" t="s">
        <v>550</v>
      </c>
      <c r="C134" s="86" t="s">
        <v>558</v>
      </c>
      <c r="D134" s="86" t="s">
        <v>538</v>
      </c>
      <c r="E134" s="86" t="s">
        <v>539</v>
      </c>
      <c r="F134" s="86" t="s">
        <v>540</v>
      </c>
      <c r="G134" s="86" t="s">
        <v>542</v>
      </c>
      <c r="H134" s="86" t="s">
        <v>541</v>
      </c>
      <c r="I134" s="86" t="s">
        <v>543</v>
      </c>
      <c r="J134" s="86" t="s">
        <v>546</v>
      </c>
      <c r="K134" s="86" t="s">
        <v>545</v>
      </c>
      <c r="L134" s="86" t="s">
        <v>559</v>
      </c>
      <c r="M134" s="87" t="s">
        <v>560</v>
      </c>
      <c r="N134" s="299"/>
      <c r="O134" s="106"/>
      <c r="P134" s="106"/>
      <c r="Q134" s="106"/>
      <c r="R134" s="106"/>
      <c r="S134" s="106"/>
      <c r="T134" s="106"/>
      <c r="U134" s="106"/>
      <c r="V134" s="106"/>
      <c r="W134" s="106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81"/>
      <c r="AP134" s="81"/>
      <c r="AQ134" s="3"/>
      <c r="AR134" s="3"/>
      <c r="AS134" s="3"/>
      <c r="AT134" s="3"/>
      <c r="AU134" s="3"/>
    </row>
    <row r="135" spans="1:58" ht="40.049999999999997" customHeight="1" x14ac:dyDescent="0.3">
      <c r="A135" s="30">
        <v>1</v>
      </c>
      <c r="B135" s="57"/>
      <c r="C135" s="43" t="str">
        <f t="shared" ref="C135:C136" si="57">IF(B135=$O$2,"",S135)</f>
        <v/>
      </c>
      <c r="D135" s="31" t="str">
        <f>IF(B135=$W$2,"",MID(C135,FIND("/",C135)+6,9))</f>
        <v/>
      </c>
      <c r="E135" s="31" t="str">
        <f>IF(B135=$W$2,"",MID(C135,FIND("/",C135)-4,4))</f>
        <v/>
      </c>
      <c r="F135" s="31" t="str">
        <f>IF(B135=$W$2,"",MID(C135,FIND("/",C135)+1,4))</f>
        <v/>
      </c>
      <c r="G135" s="72">
        <f t="shared" ref="G135:G142" si="58">SUMIF($C$6:$C$105,A135,$N$6:$N$105)+SUMIF($C$107:$C$131,A135,$N$107:$N$131)</f>
        <v>0</v>
      </c>
      <c r="H135" s="72">
        <f>(1+($H$133/100))*G135</f>
        <v>0</v>
      </c>
      <c r="I135" s="72" t="str">
        <f t="shared" ref="I135:I142" si="59">IF(E135=F135,"0",(CEILING(H135/((E135*F135)/1000000),1)))</f>
        <v>0</v>
      </c>
      <c r="J135" s="31" t="str">
        <f>IF(B135=$O$2,"0",IF(O135=105,"105","75"))</f>
        <v>0</v>
      </c>
      <c r="K135" s="44">
        <f>J135*G135</f>
        <v>0</v>
      </c>
      <c r="L135" s="73"/>
      <c r="M135" s="45">
        <f>I135*L135</f>
        <v>0</v>
      </c>
      <c r="N135" s="300"/>
      <c r="O135" s="106" t="e">
        <f>VLOOKUP(B135,'Plošný materiál'!A:E,5,FALSE)</f>
        <v>#N/A</v>
      </c>
      <c r="P135" s="106"/>
      <c r="Q135" s="106"/>
      <c r="R135" s="106"/>
      <c r="S135" s="106" t="e">
        <f>VLOOKUP(B135,'Plošný materiál'!A:B,2,FALSE)</f>
        <v>#N/A</v>
      </c>
      <c r="T135" s="106"/>
      <c r="U135" s="106"/>
      <c r="V135" s="106"/>
      <c r="W135" s="106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81"/>
      <c r="AP135" s="81"/>
      <c r="AQ135" s="3"/>
      <c r="AR135" s="3"/>
      <c r="AS135" s="3"/>
      <c r="AT135" s="3"/>
      <c r="AU135" s="3"/>
    </row>
    <row r="136" spans="1:58" ht="40.049999999999997" customHeight="1" x14ac:dyDescent="0.3">
      <c r="A136" s="26">
        <v>2</v>
      </c>
      <c r="B136" s="19"/>
      <c r="C136" s="34" t="str">
        <f t="shared" si="57"/>
        <v/>
      </c>
      <c r="D136" s="27" t="str">
        <f t="shared" ref="D136:D140" si="60">IF(B136=$W$2,"",MID(C136,FIND("/",C136)+6,9))</f>
        <v/>
      </c>
      <c r="E136" s="27" t="str">
        <f t="shared" ref="E136:E140" si="61">IF(B136=$W$2,"",MID(C136,FIND("/",C136)-4,4))</f>
        <v/>
      </c>
      <c r="F136" s="27" t="str">
        <f t="shared" ref="F136:F140" si="62">IF(B136=$W$2,"",MID(C136,FIND("/",C136)+1,4))</f>
        <v/>
      </c>
      <c r="G136" s="35">
        <f t="shared" si="58"/>
        <v>0</v>
      </c>
      <c r="H136" s="35">
        <f t="shared" ref="H136:H142" si="63">(1+($H$133/100))*G136</f>
        <v>0</v>
      </c>
      <c r="I136" s="35" t="str">
        <f t="shared" si="59"/>
        <v>0</v>
      </c>
      <c r="J136" s="27" t="str">
        <f>IF(B136=$O$2,"0",IF(O136=105,"105","75"))</f>
        <v>0</v>
      </c>
      <c r="K136" s="36">
        <f t="shared" ref="K136:K142" si="64">J136*G136</f>
        <v>0</v>
      </c>
      <c r="L136" s="24"/>
      <c r="M136" s="46">
        <f t="shared" ref="M136:M142" si="65">I136*L136</f>
        <v>0</v>
      </c>
      <c r="N136" s="300"/>
      <c r="O136" s="106" t="e">
        <f>VLOOKUP(B136,'Plošný materiál'!A:E,5,FALSE)</f>
        <v>#N/A</v>
      </c>
      <c r="P136" s="106"/>
      <c r="Q136" s="106"/>
      <c r="R136" s="106"/>
      <c r="S136" s="106" t="e">
        <f>VLOOKUP(B136,'Plošný materiál'!A:B,2,FALSE)</f>
        <v>#N/A</v>
      </c>
      <c r="T136" s="106"/>
      <c r="U136" s="106"/>
      <c r="V136" s="106"/>
      <c r="W136" s="106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81"/>
      <c r="AP136" s="81"/>
      <c r="AQ136" s="3"/>
      <c r="AR136" s="3"/>
      <c r="AS136" s="3"/>
      <c r="AT136" s="3"/>
      <c r="AU136" s="3"/>
    </row>
    <row r="137" spans="1:58" ht="40.049999999999997" customHeight="1" x14ac:dyDescent="0.3">
      <c r="A137" s="26">
        <v>3</v>
      </c>
      <c r="B137" s="19"/>
      <c r="C137" s="34" t="str">
        <f>IF(B137=$O$2,"",S137)</f>
        <v/>
      </c>
      <c r="D137" s="27" t="str">
        <f t="shared" si="60"/>
        <v/>
      </c>
      <c r="E137" s="27" t="str">
        <f t="shared" si="61"/>
        <v/>
      </c>
      <c r="F137" s="27" t="str">
        <f t="shared" si="62"/>
        <v/>
      </c>
      <c r="G137" s="35">
        <f t="shared" si="58"/>
        <v>0</v>
      </c>
      <c r="H137" s="35">
        <f t="shared" si="63"/>
        <v>0</v>
      </c>
      <c r="I137" s="35" t="str">
        <f>IF(E137=F137,"0",(CEILING(H137/((E137*F137)/1000000),1)))</f>
        <v>0</v>
      </c>
      <c r="J137" s="27" t="str">
        <f>IF(B137=$O$2,"0",IF(O137=105,"105","75"))</f>
        <v>0</v>
      </c>
      <c r="K137" s="36">
        <f t="shared" si="64"/>
        <v>0</v>
      </c>
      <c r="L137" s="24"/>
      <c r="M137" s="46">
        <f t="shared" si="65"/>
        <v>0</v>
      </c>
      <c r="N137" s="300"/>
      <c r="O137" s="106" t="e">
        <f>VLOOKUP(B137,'Plošný materiál'!A:E,5,FALSE)</f>
        <v>#N/A</v>
      </c>
      <c r="P137" s="106"/>
      <c r="Q137" s="106"/>
      <c r="R137" s="106"/>
      <c r="S137" s="106" t="e">
        <f>VLOOKUP(B137,'Plošný materiál'!A:B,2,FALSE)</f>
        <v>#N/A</v>
      </c>
      <c r="T137" s="106"/>
      <c r="U137" s="106"/>
      <c r="V137" s="106"/>
      <c r="W137" s="106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81"/>
      <c r="AP137" s="81"/>
      <c r="AQ137" s="3"/>
      <c r="AR137" s="3"/>
      <c r="AS137" s="3"/>
      <c r="AT137" s="3"/>
      <c r="AU137" s="3"/>
    </row>
    <row r="138" spans="1:58" ht="40.049999999999997" customHeight="1" x14ac:dyDescent="0.3">
      <c r="A138" s="26">
        <v>4</v>
      </c>
      <c r="B138" s="19"/>
      <c r="C138" s="34" t="str">
        <f t="shared" ref="C138:C140" si="66">IF(B138=$O$2,"",S138)</f>
        <v/>
      </c>
      <c r="D138" s="27" t="str">
        <f t="shared" si="60"/>
        <v/>
      </c>
      <c r="E138" s="27" t="str">
        <f t="shared" si="61"/>
        <v/>
      </c>
      <c r="F138" s="27" t="str">
        <f t="shared" si="62"/>
        <v/>
      </c>
      <c r="G138" s="35">
        <f t="shared" si="58"/>
        <v>0</v>
      </c>
      <c r="H138" s="35">
        <f t="shared" si="63"/>
        <v>0</v>
      </c>
      <c r="I138" s="35" t="str">
        <f t="shared" si="59"/>
        <v>0</v>
      </c>
      <c r="J138" s="27" t="str">
        <f t="shared" ref="J138:J140" si="67">IF(B138=$O$2,"0",IF(O138=105,"105","75"))</f>
        <v>0</v>
      </c>
      <c r="K138" s="36">
        <f t="shared" si="64"/>
        <v>0</v>
      </c>
      <c r="L138" s="24"/>
      <c r="M138" s="46">
        <f t="shared" si="65"/>
        <v>0</v>
      </c>
      <c r="N138" s="300"/>
      <c r="O138" s="106" t="e">
        <f>VLOOKUP(B138,'Plošný materiál'!A:E,5,FALSE)</f>
        <v>#N/A</v>
      </c>
      <c r="P138" s="106"/>
      <c r="Q138" s="106"/>
      <c r="R138" s="106"/>
      <c r="S138" s="106" t="e">
        <f>VLOOKUP(B138,'Plošný materiál'!A:B,2,FALSE)</f>
        <v>#N/A</v>
      </c>
      <c r="T138" s="106"/>
      <c r="U138" s="106"/>
      <c r="V138" s="106"/>
      <c r="W138" s="106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81"/>
      <c r="AP138" s="81"/>
      <c r="AQ138" s="3"/>
      <c r="AR138" s="3"/>
      <c r="AS138" s="3"/>
      <c r="AT138" s="3"/>
      <c r="AU138" s="3"/>
    </row>
    <row r="139" spans="1:58" ht="40.049999999999997" customHeight="1" x14ac:dyDescent="0.3">
      <c r="A139" s="26">
        <v>5</v>
      </c>
      <c r="B139" s="19"/>
      <c r="C139" s="34" t="str">
        <f t="shared" si="66"/>
        <v/>
      </c>
      <c r="D139" s="27" t="str">
        <f t="shared" si="60"/>
        <v/>
      </c>
      <c r="E139" s="27" t="str">
        <f t="shared" si="61"/>
        <v/>
      </c>
      <c r="F139" s="27" t="str">
        <f t="shared" si="62"/>
        <v/>
      </c>
      <c r="G139" s="35">
        <f t="shared" si="58"/>
        <v>0</v>
      </c>
      <c r="H139" s="35">
        <f t="shared" si="63"/>
        <v>0</v>
      </c>
      <c r="I139" s="35" t="str">
        <f t="shared" si="59"/>
        <v>0</v>
      </c>
      <c r="J139" s="27" t="str">
        <f t="shared" si="67"/>
        <v>0</v>
      </c>
      <c r="K139" s="36">
        <f t="shared" si="64"/>
        <v>0</v>
      </c>
      <c r="L139" s="24"/>
      <c r="M139" s="46">
        <f t="shared" si="65"/>
        <v>0</v>
      </c>
      <c r="N139" s="300"/>
      <c r="O139" s="106" t="e">
        <f>VLOOKUP(B139,'Plošný materiál'!A:E,5,FALSE)</f>
        <v>#N/A</v>
      </c>
      <c r="P139" s="106"/>
      <c r="Q139" s="106"/>
      <c r="R139" s="106"/>
      <c r="S139" s="106" t="e">
        <f>VLOOKUP(B139,'Plošný materiál'!A:B,2,FALSE)</f>
        <v>#N/A</v>
      </c>
      <c r="T139" s="106"/>
      <c r="U139" s="106"/>
      <c r="V139" s="106"/>
      <c r="W139" s="106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81"/>
      <c r="AP139" s="81"/>
      <c r="AQ139" s="3"/>
      <c r="AR139" s="3"/>
      <c r="AS139" s="3"/>
      <c r="AT139" s="3"/>
      <c r="AU139" s="3"/>
    </row>
    <row r="140" spans="1:58" ht="40.049999999999997" customHeight="1" x14ac:dyDescent="0.3">
      <c r="A140" s="26">
        <v>6</v>
      </c>
      <c r="B140" s="19"/>
      <c r="C140" s="34" t="str">
        <f t="shared" si="66"/>
        <v/>
      </c>
      <c r="D140" s="27" t="str">
        <f t="shared" si="60"/>
        <v/>
      </c>
      <c r="E140" s="27" t="str">
        <f t="shared" si="61"/>
        <v/>
      </c>
      <c r="F140" s="27" t="str">
        <f t="shared" si="62"/>
        <v/>
      </c>
      <c r="G140" s="35">
        <f t="shared" si="58"/>
        <v>0</v>
      </c>
      <c r="H140" s="35">
        <f t="shared" si="63"/>
        <v>0</v>
      </c>
      <c r="I140" s="35" t="str">
        <f t="shared" si="59"/>
        <v>0</v>
      </c>
      <c r="J140" s="27" t="str">
        <f t="shared" si="67"/>
        <v>0</v>
      </c>
      <c r="K140" s="36">
        <f t="shared" si="64"/>
        <v>0</v>
      </c>
      <c r="L140" s="24"/>
      <c r="M140" s="46">
        <f t="shared" si="65"/>
        <v>0</v>
      </c>
      <c r="N140" s="300"/>
      <c r="O140" s="106" t="e">
        <f>VLOOKUP(B140,'Plošný materiál'!A:E,5,FALSE)</f>
        <v>#N/A</v>
      </c>
      <c r="P140" s="106"/>
      <c r="Q140" s="106"/>
      <c r="R140" s="106"/>
      <c r="S140" s="106" t="e">
        <f>VLOOKUP(B140,'Plošný materiál'!A:B,2,FALSE)</f>
        <v>#N/A</v>
      </c>
      <c r="T140" s="106"/>
      <c r="U140" s="106"/>
      <c r="V140" s="106"/>
      <c r="W140" s="106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81"/>
      <c r="AP140" s="81"/>
      <c r="AQ140" s="3"/>
      <c r="AR140" s="3"/>
      <c r="AS140" s="3"/>
      <c r="AT140" s="3"/>
      <c r="AU140" s="3"/>
    </row>
    <row r="141" spans="1:58" ht="40.049999999999997" customHeight="1" x14ac:dyDescent="0.3">
      <c r="A141" s="26">
        <v>7</v>
      </c>
      <c r="B141" s="19"/>
      <c r="C141" s="76" t="s">
        <v>1689</v>
      </c>
      <c r="D141" s="19"/>
      <c r="E141" s="19"/>
      <c r="F141" s="19"/>
      <c r="G141" s="35">
        <f t="shared" si="58"/>
        <v>0</v>
      </c>
      <c r="H141" s="35">
        <f t="shared" si="63"/>
        <v>0</v>
      </c>
      <c r="I141" s="35" t="str">
        <f t="shared" si="59"/>
        <v>0</v>
      </c>
      <c r="J141" s="93"/>
      <c r="K141" s="36">
        <f t="shared" si="64"/>
        <v>0</v>
      </c>
      <c r="L141" s="24"/>
      <c r="M141" s="46">
        <f t="shared" si="65"/>
        <v>0</v>
      </c>
      <c r="N141" s="300"/>
      <c r="O141" s="106" t="e">
        <f>VLOOKUP(B141,'Plošný materiál'!A:E,5,FALSE)</f>
        <v>#N/A</v>
      </c>
      <c r="P141" s="106"/>
      <c r="Q141" s="106"/>
      <c r="R141" s="106"/>
      <c r="S141" s="106" t="e">
        <f>VLOOKUP(B141,'Plošný materiál'!A:B,2,FALSE)</f>
        <v>#N/A</v>
      </c>
      <c r="T141" s="106"/>
      <c r="U141" s="106"/>
      <c r="V141" s="106"/>
      <c r="W141" s="106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81"/>
      <c r="AP141" s="81"/>
      <c r="AQ141" s="3"/>
      <c r="AR141" s="3"/>
      <c r="AS141" s="3"/>
      <c r="AT141" s="3"/>
      <c r="AU141" s="3"/>
    </row>
    <row r="142" spans="1:58" ht="40.049999999999997" customHeight="1" thickBot="1" x14ac:dyDescent="0.35">
      <c r="A142" s="28">
        <v>8</v>
      </c>
      <c r="B142" s="20"/>
      <c r="C142" s="77" t="s">
        <v>1689</v>
      </c>
      <c r="D142" s="20"/>
      <c r="E142" s="20"/>
      <c r="F142" s="20"/>
      <c r="G142" s="37">
        <f t="shared" si="58"/>
        <v>0</v>
      </c>
      <c r="H142" s="37">
        <f t="shared" si="63"/>
        <v>0</v>
      </c>
      <c r="I142" s="37" t="str">
        <f t="shared" si="59"/>
        <v>0</v>
      </c>
      <c r="J142" s="94"/>
      <c r="K142" s="38">
        <f t="shared" si="64"/>
        <v>0</v>
      </c>
      <c r="L142" s="25"/>
      <c r="M142" s="47">
        <f t="shared" si="65"/>
        <v>0</v>
      </c>
      <c r="N142" s="300"/>
      <c r="O142" s="106" t="e">
        <f>VLOOKUP(B142,'Plošný materiál'!A:E,5,FALSE)</f>
        <v>#N/A</v>
      </c>
      <c r="P142" s="106"/>
      <c r="Q142" s="106"/>
      <c r="R142" s="106"/>
      <c r="S142" s="106" t="e">
        <f>VLOOKUP(B142,'Plošný materiál'!A:B,2,FALSE)</f>
        <v>#N/A</v>
      </c>
      <c r="T142" s="106"/>
      <c r="U142" s="106"/>
      <c r="V142" s="106"/>
      <c r="W142" s="106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81"/>
      <c r="AP142" s="81"/>
      <c r="AQ142" s="3"/>
      <c r="AR142" s="3"/>
      <c r="AS142" s="3"/>
      <c r="AT142" s="3"/>
      <c r="AU142" s="3"/>
    </row>
    <row r="143" spans="1:58" ht="45" customHeight="1" thickBot="1" x14ac:dyDescent="0.35">
      <c r="A143" s="96"/>
      <c r="B143" s="97"/>
      <c r="C143" s="97"/>
      <c r="D143" s="97"/>
      <c r="E143" s="97"/>
      <c r="F143" s="97"/>
      <c r="G143" s="97"/>
      <c r="H143" s="431" t="s">
        <v>555</v>
      </c>
      <c r="I143" s="432"/>
      <c r="J143" s="433"/>
      <c r="K143" s="71">
        <f>SUM(K135:K142)</f>
        <v>0</v>
      </c>
      <c r="L143" s="89" t="s">
        <v>561</v>
      </c>
      <c r="M143" s="71">
        <f>SUM(M135:M142)</f>
        <v>0</v>
      </c>
      <c r="N143" s="301"/>
      <c r="O143" s="106"/>
      <c r="P143" s="106"/>
      <c r="Q143" s="106"/>
      <c r="R143" s="106"/>
      <c r="S143" s="106"/>
      <c r="T143" s="106"/>
      <c r="U143" s="106"/>
      <c r="V143" s="106"/>
      <c r="W143" s="106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81"/>
      <c r="AP143" s="81"/>
      <c r="AQ143" s="3"/>
      <c r="AR143" s="3"/>
      <c r="AS143" s="3"/>
      <c r="AT143" s="3"/>
      <c r="AU143" s="3"/>
    </row>
    <row r="144" spans="1:58" x14ac:dyDescent="0.3">
      <c r="A144" s="96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8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81"/>
      <c r="AP144" s="81"/>
      <c r="AQ144" s="3"/>
      <c r="AR144" s="3"/>
      <c r="AS144" s="3"/>
      <c r="AT144" s="3"/>
      <c r="AU144" s="3"/>
    </row>
    <row r="145" spans="1:47" ht="29.4" customHeight="1" thickBot="1" x14ac:dyDescent="0.35">
      <c r="A145" s="96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8"/>
      <c r="N145" s="106"/>
      <c r="O145" s="106">
        <v>75</v>
      </c>
      <c r="P145" s="106"/>
      <c r="Q145" s="106"/>
      <c r="R145" s="106"/>
      <c r="S145" s="106"/>
      <c r="T145" s="106"/>
      <c r="U145" s="106"/>
      <c r="V145" s="106"/>
      <c r="W145" s="106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81"/>
      <c r="AP145" s="81"/>
      <c r="AQ145" s="3"/>
      <c r="AR145" s="3"/>
      <c r="AS145" s="3"/>
      <c r="AT145" s="3"/>
      <c r="AU145" s="3"/>
    </row>
    <row r="146" spans="1:47" ht="18" x14ac:dyDescent="0.3">
      <c r="A146" s="446" t="s">
        <v>547</v>
      </c>
      <c r="B146" s="447"/>
      <c r="C146" s="447"/>
      <c r="D146" s="447"/>
      <c r="E146" s="448"/>
      <c r="F146" s="32"/>
      <c r="G146" s="32"/>
      <c r="H146" s="32"/>
      <c r="I146" s="32"/>
      <c r="J146" s="32"/>
      <c r="K146" s="32"/>
      <c r="L146" s="32"/>
      <c r="M146" s="33"/>
      <c r="N146" s="106"/>
      <c r="O146" s="106">
        <v>105</v>
      </c>
      <c r="P146" s="106"/>
      <c r="Q146" s="106"/>
      <c r="R146" s="106"/>
      <c r="S146" s="106"/>
      <c r="T146" s="106"/>
      <c r="U146" s="106"/>
      <c r="V146" s="106"/>
      <c r="W146" s="106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81"/>
      <c r="AP146" s="81"/>
      <c r="AQ146" s="3"/>
      <c r="AR146" s="3"/>
      <c r="AS146" s="3"/>
      <c r="AT146" s="3"/>
      <c r="AU146" s="3"/>
    </row>
    <row r="147" spans="1:47" ht="18.600000000000001" thickBot="1" x14ac:dyDescent="0.35">
      <c r="A147" s="440"/>
      <c r="B147" s="441"/>
      <c r="C147" s="441"/>
      <c r="D147" s="441"/>
      <c r="E147" s="442"/>
      <c r="F147" s="32"/>
      <c r="G147" s="40"/>
      <c r="H147" s="41"/>
      <c r="I147" s="42"/>
      <c r="J147" s="32"/>
      <c r="K147" s="32"/>
      <c r="L147" s="32"/>
      <c r="M147" s="33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81"/>
      <c r="AP147" s="81"/>
      <c r="AQ147" s="3"/>
      <c r="AR147" s="3"/>
      <c r="AS147" s="3"/>
      <c r="AT147" s="3"/>
      <c r="AU147" s="3"/>
    </row>
    <row r="148" spans="1:47" ht="55.2" customHeight="1" thickBot="1" x14ac:dyDescent="0.35">
      <c r="A148" s="85" t="s">
        <v>1415</v>
      </c>
      <c r="B148" s="86" t="s">
        <v>550</v>
      </c>
      <c r="C148" s="86" t="s">
        <v>558</v>
      </c>
      <c r="D148" s="86" t="s">
        <v>538</v>
      </c>
      <c r="E148" s="86" t="s">
        <v>551</v>
      </c>
      <c r="F148" s="88"/>
      <c r="G148" s="86" t="s">
        <v>567</v>
      </c>
      <c r="H148" s="86" t="s">
        <v>552</v>
      </c>
      <c r="I148" s="86" t="s">
        <v>577</v>
      </c>
      <c r="J148" s="86" t="s">
        <v>553</v>
      </c>
      <c r="K148" s="86" t="s">
        <v>554</v>
      </c>
      <c r="L148" s="86" t="s">
        <v>563</v>
      </c>
      <c r="M148" s="87" t="s">
        <v>560</v>
      </c>
      <c r="N148" s="106"/>
      <c r="O148" s="106"/>
      <c r="P148" s="106">
        <v>24</v>
      </c>
      <c r="Q148" s="106">
        <v>22</v>
      </c>
      <c r="R148" s="106">
        <v>30</v>
      </c>
      <c r="S148" s="106"/>
      <c r="T148" s="106"/>
      <c r="U148" s="106"/>
      <c r="V148" s="106"/>
      <c r="W148" s="106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81"/>
      <c r="AP148" s="81"/>
      <c r="AQ148" s="3"/>
      <c r="AR148" s="3"/>
      <c r="AS148" s="3"/>
      <c r="AT148" s="3"/>
      <c r="AU148" s="3"/>
    </row>
    <row r="149" spans="1:47" ht="45" customHeight="1" x14ac:dyDescent="0.3">
      <c r="A149" s="30" t="s">
        <v>1696</v>
      </c>
      <c r="B149" s="57"/>
      <c r="C149" s="43" t="str">
        <f t="shared" ref="C149" si="68">IF(B149=$O$2,"",S149)</f>
        <v/>
      </c>
      <c r="D149" s="31" t="str">
        <f>IF(B149=$O$2,"",T149)</f>
        <v/>
      </c>
      <c r="E149" s="31" t="str">
        <f>IF(B149=$O$2,"",U149)</f>
        <v/>
      </c>
      <c r="F149" s="31"/>
      <c r="G149" s="31">
        <f t="shared" ref="G149:G158" si="69">SUMIF($I$6:$I$105,A149,$AB$6:$AB$105)+SUMIF($J$6:$J$105,A149,$AC$6:$AC$105)+SUMIF($K$6:$K$105,A149,$AD$6:$AD$105)+SUMIF($L$6:$L$105,A149,$AE$6:$AE$105)</f>
        <v>0</v>
      </c>
      <c r="H149" s="31" t="str">
        <f>IF(B149=$O$2,"0",SUMIF($I$6:$I$105,A149,$P$6:$P$105)+SUMIF($J$6:$J$105,A149,$Q$6:$Q$105)+SUMIF($K$6:$K$105,A149,$R$6:$R$105)+SUMIF($L$6:$L$105,A149,$S$6:$S$105)+0.5)</f>
        <v>0</v>
      </c>
      <c r="I149" s="51"/>
      <c r="J149" s="31" t="str">
        <f t="shared" ref="J149:J158" si="70">IF(B149=$O$2,"0",IF(E149&gt;$P$148,"30","22"))</f>
        <v>0</v>
      </c>
      <c r="K149" s="44">
        <f>J149*G149</f>
        <v>0</v>
      </c>
      <c r="L149" s="21"/>
      <c r="M149" s="45">
        <f>L149*H149</f>
        <v>0</v>
      </c>
      <c r="N149" s="106"/>
      <c r="O149" s="106" t="str">
        <f>IF(C149=$W$2,"",MID(C149,FIND("/",C149)-2,2))</f>
        <v/>
      </c>
      <c r="P149" s="106"/>
      <c r="Q149" s="106"/>
      <c r="R149" s="106"/>
      <c r="S149" s="302" t="e">
        <f>VLOOKUP(B149,Hrany!A:B,2,FALSE)</f>
        <v>#N/A</v>
      </c>
      <c r="T149" s="106" t="e">
        <f>VLOOKUP(B149,Hrany!A:D,4,FALSE)</f>
        <v>#N/A</v>
      </c>
      <c r="U149" s="106" t="e">
        <f>VLOOKUP(B149,Hrany!A:E,5,FALSE)</f>
        <v>#N/A</v>
      </c>
      <c r="V149" s="106"/>
      <c r="W149" s="106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81"/>
      <c r="AP149" s="81"/>
      <c r="AQ149" s="3"/>
      <c r="AR149" s="3"/>
      <c r="AS149" s="3"/>
      <c r="AT149" s="3"/>
      <c r="AU149" s="3"/>
    </row>
    <row r="150" spans="1:47" ht="45" customHeight="1" x14ac:dyDescent="0.3">
      <c r="A150" s="26" t="s">
        <v>1697</v>
      </c>
      <c r="B150" s="19"/>
      <c r="C150" s="34" t="str">
        <f t="shared" ref="C150:C156" si="71">IF(B150=$O$2,"",S150)</f>
        <v/>
      </c>
      <c r="D150" s="27" t="str">
        <f t="shared" ref="D150:D156" si="72">IF(B150=$O$2,"",T150)</f>
        <v/>
      </c>
      <c r="E150" s="27" t="str">
        <f t="shared" ref="E150:E156" si="73">IF(B150=$O$2,"",U150)</f>
        <v/>
      </c>
      <c r="F150" s="27"/>
      <c r="G150" s="27">
        <f t="shared" si="69"/>
        <v>0</v>
      </c>
      <c r="H150" s="27" t="str">
        <f t="shared" ref="H150:H158" si="74">IF(B150=$O$2,"0",SUMIF($I$6:$I$105,A150,$P$6:$P$105)+SUMIF($J$6:$J$105,A150,$Q$6:$Q$105)+SUMIF($K$6:$K$105,A150,$R$6:$R$105)+SUMIF($L$6:$L$105,A150,$S$6:$S$105)+0.5)</f>
        <v>0</v>
      </c>
      <c r="I150" s="52"/>
      <c r="J150" s="27" t="str">
        <f t="shared" si="70"/>
        <v>0</v>
      </c>
      <c r="K150" s="36">
        <f>J150*G150</f>
        <v>0</v>
      </c>
      <c r="L150" s="22"/>
      <c r="M150" s="46">
        <f t="shared" ref="M150:M163" si="75">L150*H150</f>
        <v>0</v>
      </c>
      <c r="N150" s="106"/>
      <c r="O150" s="106" t="str">
        <f t="shared" ref="O150:O160" si="76">IF(C150=$W$2,"",MID(C150,FIND("/",C150)-2,2))</f>
        <v/>
      </c>
      <c r="P150" s="106"/>
      <c r="Q150" s="106"/>
      <c r="R150" s="106"/>
      <c r="S150" s="303" t="e">
        <f>VLOOKUP(B150,Hrany!A:B,2,FALSE)</f>
        <v>#N/A</v>
      </c>
      <c r="T150" s="106" t="e">
        <f>VLOOKUP(B150,Hrany!A:D,4,FALSE)</f>
        <v>#N/A</v>
      </c>
      <c r="U150" s="106" t="e">
        <f>VLOOKUP(B150,Hrany!A:E,5,FALSE)</f>
        <v>#N/A</v>
      </c>
      <c r="V150" s="106"/>
      <c r="W150" s="106"/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  <c r="AO150" s="81"/>
      <c r="AP150" s="81"/>
      <c r="AQ150" s="3"/>
      <c r="AR150" s="3"/>
      <c r="AS150" s="3"/>
      <c r="AT150" s="3"/>
      <c r="AU150" s="3"/>
    </row>
    <row r="151" spans="1:47" ht="45" customHeight="1" x14ac:dyDescent="0.3">
      <c r="A151" s="26" t="s">
        <v>1698</v>
      </c>
      <c r="B151" s="19"/>
      <c r="C151" s="34" t="str">
        <f t="shared" si="71"/>
        <v/>
      </c>
      <c r="D151" s="27" t="str">
        <f t="shared" si="72"/>
        <v/>
      </c>
      <c r="E151" s="27" t="str">
        <f t="shared" si="73"/>
        <v/>
      </c>
      <c r="F151" s="27"/>
      <c r="G151" s="27">
        <f>SUMIF($I$6:$I$105,A151,$AB$6:$AB$105)+SUMIF($J$6:$J$105,A151,$AC$6:$AC$105)+SUMIF($K$6:$K$105,A151,$AD$6:$AD$105)+SUMIF($L$6:$L$105,A151,$AE$6:$AE$105)</f>
        <v>0</v>
      </c>
      <c r="H151" s="27" t="str">
        <f>IF(B151=$O$2,"0",SUMIF($I$6:$I$105,A151,$P$6:$P$105)+SUMIF($J$6:$J$105,A151,$Q$6:$Q$105)+SUMIF($K$6:$K$105,A151,$R$6:$R$105)+SUMIF($L$6:$L$105,A151,$S$6:$S$105)+0.5)</f>
        <v>0</v>
      </c>
      <c r="I151" s="52"/>
      <c r="J151" s="27" t="str">
        <f t="shared" si="70"/>
        <v>0</v>
      </c>
      <c r="K151" s="36">
        <f t="shared" ref="K151:K157" si="77">J151*G151</f>
        <v>0</v>
      </c>
      <c r="L151" s="22"/>
      <c r="M151" s="46">
        <f t="shared" si="75"/>
        <v>0</v>
      </c>
      <c r="N151" s="106"/>
      <c r="O151" s="106" t="str">
        <f t="shared" si="76"/>
        <v/>
      </c>
      <c r="P151" s="106"/>
      <c r="Q151" s="106"/>
      <c r="R151" s="106"/>
      <c r="S151" s="303" t="e">
        <f>VLOOKUP(B151,Hrany!A:B,2,FALSE)</f>
        <v>#N/A</v>
      </c>
      <c r="T151" s="106" t="e">
        <f>VLOOKUP(B151,Hrany!A:D,4,FALSE)</f>
        <v>#N/A</v>
      </c>
      <c r="U151" s="106" t="e">
        <f>VLOOKUP(B151,Hrany!A:E,5,FALSE)</f>
        <v>#N/A</v>
      </c>
      <c r="V151" s="106"/>
      <c r="W151" s="106"/>
      <c r="X151" s="105"/>
      <c r="Y151" s="105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81"/>
      <c r="AP151" s="81"/>
      <c r="AQ151" s="3"/>
      <c r="AR151" s="3"/>
      <c r="AS151" s="3"/>
      <c r="AT151" s="3"/>
      <c r="AU151" s="3"/>
    </row>
    <row r="152" spans="1:47" ht="45" customHeight="1" x14ac:dyDescent="0.3">
      <c r="A152" s="26" t="s">
        <v>22</v>
      </c>
      <c r="B152" s="19"/>
      <c r="C152" s="34" t="str">
        <f t="shared" si="71"/>
        <v/>
      </c>
      <c r="D152" s="27" t="str">
        <f t="shared" si="72"/>
        <v/>
      </c>
      <c r="E152" s="27" t="str">
        <f t="shared" si="73"/>
        <v/>
      </c>
      <c r="F152" s="27"/>
      <c r="G152" s="27">
        <f t="shared" si="69"/>
        <v>0</v>
      </c>
      <c r="H152" s="27" t="str">
        <f t="shared" si="74"/>
        <v>0</v>
      </c>
      <c r="I152" s="52"/>
      <c r="J152" s="27" t="str">
        <f t="shared" si="70"/>
        <v>0</v>
      </c>
      <c r="K152" s="36">
        <f t="shared" si="77"/>
        <v>0</v>
      </c>
      <c r="L152" s="22"/>
      <c r="M152" s="46">
        <f t="shared" si="75"/>
        <v>0</v>
      </c>
      <c r="N152" s="106"/>
      <c r="O152" s="106" t="str">
        <f t="shared" si="76"/>
        <v/>
      </c>
      <c r="P152" s="106"/>
      <c r="Q152" s="106"/>
      <c r="R152" s="106"/>
      <c r="S152" s="303" t="e">
        <f>VLOOKUP(B152,Hrany!A:B,2,FALSE)</f>
        <v>#N/A</v>
      </c>
      <c r="T152" s="106" t="e">
        <f>VLOOKUP(B152,Hrany!A:D,4,FALSE)</f>
        <v>#N/A</v>
      </c>
      <c r="U152" s="106" t="e">
        <f>VLOOKUP(B152,Hrany!A:E,5,FALSE)</f>
        <v>#N/A</v>
      </c>
      <c r="V152" s="106"/>
      <c r="W152" s="106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81"/>
      <c r="AP152" s="81"/>
      <c r="AQ152" s="3"/>
      <c r="AR152" s="3"/>
      <c r="AS152" s="3"/>
      <c r="AT152" s="3"/>
      <c r="AU152" s="3"/>
    </row>
    <row r="153" spans="1:47" ht="45" customHeight="1" x14ac:dyDescent="0.3">
      <c r="A153" s="26" t="s">
        <v>1699</v>
      </c>
      <c r="B153" s="19"/>
      <c r="C153" s="34" t="str">
        <f t="shared" si="71"/>
        <v/>
      </c>
      <c r="D153" s="27" t="str">
        <f t="shared" si="72"/>
        <v/>
      </c>
      <c r="E153" s="27" t="str">
        <f t="shared" si="73"/>
        <v/>
      </c>
      <c r="F153" s="27"/>
      <c r="G153" s="27">
        <f t="shared" si="69"/>
        <v>0</v>
      </c>
      <c r="H153" s="27" t="str">
        <f t="shared" si="74"/>
        <v>0</v>
      </c>
      <c r="I153" s="52"/>
      <c r="J153" s="27" t="str">
        <f t="shared" si="70"/>
        <v>0</v>
      </c>
      <c r="K153" s="36">
        <f t="shared" si="77"/>
        <v>0</v>
      </c>
      <c r="L153" s="22"/>
      <c r="M153" s="46">
        <f t="shared" si="75"/>
        <v>0</v>
      </c>
      <c r="N153" s="106"/>
      <c r="O153" s="106" t="str">
        <f t="shared" si="76"/>
        <v/>
      </c>
      <c r="P153" s="106"/>
      <c r="Q153" s="106"/>
      <c r="R153" s="106"/>
      <c r="S153" s="303" t="e">
        <f>VLOOKUP(B153,Hrany!A:B,2,FALSE)</f>
        <v>#N/A</v>
      </c>
      <c r="T153" s="106" t="e">
        <f>VLOOKUP(B153,Hrany!A:D,4,FALSE)</f>
        <v>#N/A</v>
      </c>
      <c r="U153" s="106" t="e">
        <f>VLOOKUP(B153,Hrany!A:E,5,FALSE)</f>
        <v>#N/A</v>
      </c>
      <c r="V153" s="106"/>
      <c r="W153" s="106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81"/>
      <c r="AP153" s="81"/>
      <c r="AQ153" s="3"/>
      <c r="AR153" s="3"/>
      <c r="AS153" s="3"/>
      <c r="AT153" s="3"/>
      <c r="AU153" s="3"/>
    </row>
    <row r="154" spans="1:47" ht="45" customHeight="1" x14ac:dyDescent="0.3">
      <c r="A154" s="26" t="s">
        <v>1700</v>
      </c>
      <c r="B154" s="19"/>
      <c r="C154" s="34" t="str">
        <f t="shared" si="71"/>
        <v/>
      </c>
      <c r="D154" s="27" t="str">
        <f t="shared" si="72"/>
        <v/>
      </c>
      <c r="E154" s="27" t="str">
        <f t="shared" si="73"/>
        <v/>
      </c>
      <c r="F154" s="27"/>
      <c r="G154" s="27">
        <f t="shared" si="69"/>
        <v>0</v>
      </c>
      <c r="H154" s="27" t="str">
        <f t="shared" si="74"/>
        <v>0</v>
      </c>
      <c r="I154" s="52"/>
      <c r="J154" s="27" t="str">
        <f t="shared" si="70"/>
        <v>0</v>
      </c>
      <c r="K154" s="36">
        <f t="shared" si="77"/>
        <v>0</v>
      </c>
      <c r="L154" s="22"/>
      <c r="M154" s="46">
        <f t="shared" si="75"/>
        <v>0</v>
      </c>
      <c r="N154" s="106"/>
      <c r="O154" s="106" t="str">
        <f t="shared" si="76"/>
        <v/>
      </c>
      <c r="P154" s="106"/>
      <c r="Q154" s="106"/>
      <c r="R154" s="106"/>
      <c r="S154" s="303" t="e">
        <f>VLOOKUP(B154,Hrany!A:B,2,FALSE)</f>
        <v>#N/A</v>
      </c>
      <c r="T154" s="106" t="e">
        <f>VLOOKUP(B154,Hrany!A:D,4,FALSE)</f>
        <v>#N/A</v>
      </c>
      <c r="U154" s="106" t="e">
        <f>VLOOKUP(B154,Hrany!A:E,5,FALSE)</f>
        <v>#N/A</v>
      </c>
      <c r="V154" s="106"/>
      <c r="W154" s="106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81"/>
      <c r="AP154" s="81"/>
      <c r="AQ154" s="3"/>
      <c r="AR154" s="3"/>
      <c r="AS154" s="3"/>
      <c r="AT154" s="3"/>
      <c r="AU154" s="3"/>
    </row>
    <row r="155" spans="1:47" ht="45" customHeight="1" x14ac:dyDescent="0.3">
      <c r="A155" s="26" t="s">
        <v>1701</v>
      </c>
      <c r="B155" s="19"/>
      <c r="C155" s="34" t="str">
        <f t="shared" si="71"/>
        <v/>
      </c>
      <c r="D155" s="27" t="str">
        <f t="shared" si="72"/>
        <v/>
      </c>
      <c r="E155" s="27" t="str">
        <f t="shared" si="73"/>
        <v/>
      </c>
      <c r="F155" s="27"/>
      <c r="G155" s="27">
        <f t="shared" si="69"/>
        <v>0</v>
      </c>
      <c r="H155" s="27" t="str">
        <f t="shared" si="74"/>
        <v>0</v>
      </c>
      <c r="I155" s="52"/>
      <c r="J155" s="27" t="str">
        <f t="shared" si="70"/>
        <v>0</v>
      </c>
      <c r="K155" s="36">
        <f t="shared" si="77"/>
        <v>0</v>
      </c>
      <c r="L155" s="22"/>
      <c r="M155" s="46">
        <f t="shared" si="75"/>
        <v>0</v>
      </c>
      <c r="N155" s="105"/>
      <c r="O155" s="106" t="str">
        <f t="shared" si="76"/>
        <v/>
      </c>
      <c r="P155" s="105"/>
      <c r="Q155" s="105"/>
      <c r="R155" s="105"/>
      <c r="S155" s="303" t="e">
        <f>VLOOKUP(B155,Hrany!A:B,2,FALSE)</f>
        <v>#N/A</v>
      </c>
      <c r="T155" s="106" t="e">
        <f>VLOOKUP(B155,Hrany!A:D,4,FALSE)</f>
        <v>#N/A</v>
      </c>
      <c r="U155" s="106" t="e">
        <f>VLOOKUP(B155,Hrany!A:E,5,FALSE)</f>
        <v>#N/A</v>
      </c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81"/>
      <c r="AP155" s="81"/>
      <c r="AQ155" s="3"/>
      <c r="AR155" s="3"/>
      <c r="AS155" s="3"/>
      <c r="AT155" s="3"/>
      <c r="AU155" s="3"/>
    </row>
    <row r="156" spans="1:47" ht="45" customHeight="1" x14ac:dyDescent="0.3">
      <c r="A156" s="26" t="s">
        <v>1702</v>
      </c>
      <c r="B156" s="19"/>
      <c r="C156" s="34" t="str">
        <f t="shared" si="71"/>
        <v/>
      </c>
      <c r="D156" s="27" t="str">
        <f t="shared" si="72"/>
        <v/>
      </c>
      <c r="E156" s="27" t="str">
        <f t="shared" si="73"/>
        <v/>
      </c>
      <c r="F156" s="27"/>
      <c r="G156" s="27">
        <f t="shared" si="69"/>
        <v>0</v>
      </c>
      <c r="H156" s="27" t="str">
        <f t="shared" si="74"/>
        <v>0</v>
      </c>
      <c r="I156" s="52"/>
      <c r="J156" s="27" t="str">
        <f t="shared" si="70"/>
        <v>0</v>
      </c>
      <c r="K156" s="36">
        <f t="shared" si="77"/>
        <v>0</v>
      </c>
      <c r="L156" s="22"/>
      <c r="M156" s="46">
        <f t="shared" si="75"/>
        <v>0</v>
      </c>
      <c r="N156" s="105"/>
      <c r="O156" s="106" t="str">
        <f t="shared" si="76"/>
        <v/>
      </c>
      <c r="P156" s="105"/>
      <c r="Q156" s="105"/>
      <c r="R156" s="105"/>
      <c r="S156" s="303" t="e">
        <f>VLOOKUP(B156,Hrany!A:B,2,FALSE)</f>
        <v>#N/A</v>
      </c>
      <c r="T156" s="106" t="e">
        <f>VLOOKUP(B156,Hrany!A:D,4,FALSE)</f>
        <v>#N/A</v>
      </c>
      <c r="U156" s="106" t="e">
        <f>VLOOKUP(B156,Hrany!A:E,5,FALSE)</f>
        <v>#N/A</v>
      </c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81"/>
      <c r="AP156" s="81"/>
      <c r="AQ156" s="3"/>
      <c r="AR156" s="3"/>
      <c r="AS156" s="3"/>
      <c r="AT156" s="3"/>
      <c r="AU156" s="3"/>
    </row>
    <row r="157" spans="1:47" ht="45" customHeight="1" x14ac:dyDescent="0.3">
      <c r="A157" s="26" t="s">
        <v>1703</v>
      </c>
      <c r="B157" s="19"/>
      <c r="C157" s="76" t="s">
        <v>1689</v>
      </c>
      <c r="D157" s="19"/>
      <c r="E157" s="19"/>
      <c r="F157" s="70"/>
      <c r="G157" s="27">
        <f t="shared" si="69"/>
        <v>0</v>
      </c>
      <c r="H157" s="27" t="str">
        <f t="shared" si="74"/>
        <v>0</v>
      </c>
      <c r="I157" s="52"/>
      <c r="J157" s="27" t="str">
        <f t="shared" si="70"/>
        <v>0</v>
      </c>
      <c r="K157" s="36">
        <f t="shared" si="77"/>
        <v>0</v>
      </c>
      <c r="L157" s="22"/>
      <c r="M157" s="46">
        <f t="shared" si="75"/>
        <v>0</v>
      </c>
      <c r="N157" s="105"/>
      <c r="O157" s="106" t="e">
        <f t="shared" si="76"/>
        <v>#VALUE!</v>
      </c>
      <c r="P157" s="105"/>
      <c r="Q157" s="105"/>
      <c r="R157" s="105"/>
      <c r="S157" s="303" t="e">
        <f>VLOOKUP(B157,Hrany!A:B,2,FALSE)</f>
        <v>#N/A</v>
      </c>
      <c r="T157" s="106" t="e">
        <f>VLOOKUP(B157,Hrany!A:D,4,FALSE)</f>
        <v>#N/A</v>
      </c>
      <c r="U157" s="106" t="e">
        <f>VLOOKUP(B157,Hrany!A:E,5,FALSE)</f>
        <v>#N/A</v>
      </c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81"/>
      <c r="AP157" s="81"/>
      <c r="AQ157" s="3"/>
      <c r="AR157" s="3"/>
      <c r="AS157" s="3"/>
      <c r="AT157" s="3"/>
      <c r="AU157" s="3"/>
    </row>
    <row r="158" spans="1:47" ht="45" customHeight="1" thickBot="1" x14ac:dyDescent="0.35">
      <c r="A158" s="28" t="s">
        <v>1704</v>
      </c>
      <c r="B158" s="20"/>
      <c r="C158" s="77" t="s">
        <v>1689</v>
      </c>
      <c r="D158" s="20"/>
      <c r="E158" s="20"/>
      <c r="F158" s="75"/>
      <c r="G158" s="29">
        <f t="shared" si="69"/>
        <v>0</v>
      </c>
      <c r="H158" s="29" t="str">
        <f t="shared" si="74"/>
        <v>0</v>
      </c>
      <c r="I158" s="53"/>
      <c r="J158" s="29" t="str">
        <f t="shared" si="70"/>
        <v>0</v>
      </c>
      <c r="K158" s="38">
        <f>J158*G158</f>
        <v>0</v>
      </c>
      <c r="L158" s="23"/>
      <c r="M158" s="47">
        <f t="shared" si="75"/>
        <v>0</v>
      </c>
      <c r="N158" s="105"/>
      <c r="O158" s="106" t="e">
        <f t="shared" si="76"/>
        <v>#VALUE!</v>
      </c>
      <c r="P158" s="105"/>
      <c r="Q158" s="105"/>
      <c r="R158" s="105"/>
      <c r="S158" s="303" t="e">
        <f>VLOOKUP(B158,Hrany!A:B,2,FALSE)</f>
        <v>#N/A</v>
      </c>
      <c r="T158" s="106" t="e">
        <f>VLOOKUP(B158,Hrany!A:D,4,FALSE)</f>
        <v>#N/A</v>
      </c>
      <c r="U158" s="106" t="e">
        <f>VLOOKUP(B158,Hrany!A:E,5,FALSE)</f>
        <v>#N/A</v>
      </c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81"/>
      <c r="AP158" s="81"/>
      <c r="AQ158" s="3"/>
      <c r="AR158" s="3"/>
      <c r="AS158" s="3"/>
      <c r="AT158" s="3"/>
      <c r="AU158" s="3"/>
    </row>
    <row r="159" spans="1:47" ht="30" customHeight="1" thickBot="1" x14ac:dyDescent="0.35">
      <c r="A159" s="419" t="s">
        <v>566</v>
      </c>
      <c r="B159" s="420"/>
      <c r="C159" s="420"/>
      <c r="D159" s="420"/>
      <c r="E159" s="420"/>
      <c r="F159" s="420"/>
      <c r="G159" s="420"/>
      <c r="H159" s="420"/>
      <c r="I159" s="420"/>
      <c r="J159" s="420"/>
      <c r="K159" s="420"/>
      <c r="L159" s="420"/>
      <c r="M159" s="421"/>
      <c r="N159" s="105"/>
      <c r="O159" s="106" t="str">
        <f t="shared" si="76"/>
        <v/>
      </c>
      <c r="P159" s="105"/>
      <c r="Q159" s="105"/>
      <c r="R159" s="105"/>
      <c r="S159" s="303"/>
      <c r="T159" s="106" t="e">
        <f>VLOOKUP(B159,Hrany!A:D,4,FALSE)</f>
        <v>#N/A</v>
      </c>
      <c r="U159" s="106" t="e">
        <f>VLOOKUP(B159,Hrany!A:E,5,FALSE)</f>
        <v>#N/A</v>
      </c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81"/>
      <c r="AP159" s="81"/>
      <c r="AQ159" s="3"/>
      <c r="AR159" s="3"/>
      <c r="AS159" s="3"/>
      <c r="AT159" s="3"/>
      <c r="AU159" s="3"/>
    </row>
    <row r="160" spans="1:47" ht="45" customHeight="1" x14ac:dyDescent="0.3">
      <c r="A160" s="30" t="s">
        <v>1705</v>
      </c>
      <c r="B160" s="1"/>
      <c r="C160" s="43" t="str">
        <f t="shared" ref="C160:C162" si="78">IF(B160=$O$2,"",S160)</f>
        <v/>
      </c>
      <c r="D160" s="31" t="str">
        <f>IF(B160=$O$2,"",T160)</f>
        <v/>
      </c>
      <c r="E160" s="31" t="str">
        <f>IF(B160=$O$2,"",U160)</f>
        <v/>
      </c>
      <c r="F160" s="31"/>
      <c r="G160" s="31">
        <f>SUMIF($I$107:$I$131,A160,$AB$107:$AB$131)+SUMIF($J$107:$J$131,A160,$AC$107:$AC$131)+SUMIF($K$107:$K$131,A160,$AD$107:$AD$131)+SUMIF($L$107:$L$131,A160,$AE$107:$AE$131)</f>
        <v>0</v>
      </c>
      <c r="H160" s="31" t="str">
        <f>IF(B160=$O$2,"0",SUMIF($I$107:$I$131,A160,$P$107:$P$131)+SUMIF($J$107:$J$131,A160,$Q$107:$Q$131)+SUMIF($K$107:$K$131,A160,$R$107:$R$131)+SUMIF($L$107:$L$131,A160,$S$107:$S$131)+0.5)</f>
        <v>0</v>
      </c>
      <c r="I160" s="51"/>
      <c r="J160" s="31" t="str">
        <f>IF(B160=$O$2,"0",IF(E160&gt;$P$148,"30","chyba"))</f>
        <v>0</v>
      </c>
      <c r="K160" s="44">
        <f>J160*G160</f>
        <v>0</v>
      </c>
      <c r="L160" s="21"/>
      <c r="M160" s="45">
        <f t="shared" si="75"/>
        <v>0</v>
      </c>
      <c r="N160" s="105"/>
      <c r="O160" s="106" t="str">
        <f t="shared" si="76"/>
        <v/>
      </c>
      <c r="P160" s="105"/>
      <c r="Q160" s="105"/>
      <c r="R160" s="105"/>
      <c r="S160" s="303" t="e">
        <f>VLOOKUP(B160,Hrany!A:B,2,FALSE)</f>
        <v>#N/A</v>
      </c>
      <c r="T160" s="106" t="e">
        <f>VLOOKUP(B160,Hrany!A:D,4,FALSE)</f>
        <v>#N/A</v>
      </c>
      <c r="U160" s="106" t="e">
        <f>VLOOKUP(B160,Hrany!A:E,5,FALSE)</f>
        <v>#N/A</v>
      </c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81"/>
      <c r="AP160" s="81"/>
      <c r="AQ160" s="3"/>
      <c r="AR160" s="3"/>
      <c r="AS160" s="3"/>
      <c r="AT160" s="3"/>
      <c r="AU160" s="3"/>
    </row>
    <row r="161" spans="1:47" ht="45" customHeight="1" x14ac:dyDescent="0.3">
      <c r="A161" s="293" t="s">
        <v>1706</v>
      </c>
      <c r="B161" s="292"/>
      <c r="C161" s="288" t="str">
        <f t="shared" si="78"/>
        <v/>
      </c>
      <c r="D161" s="287" t="str">
        <f t="shared" ref="D161:D162" si="79">IF(B161=$O$2,"",T161)</f>
        <v/>
      </c>
      <c r="E161" s="287" t="str">
        <f t="shared" ref="E161:E162" si="80">IF(B161=$O$2,"",U161)</f>
        <v/>
      </c>
      <c r="F161" s="287"/>
      <c r="G161" s="287">
        <f t="shared" ref="G161:G162" si="81">SUMIF($I$107:$I$131,A161,$AB$107:$AB$131)+SUMIF($J$107:$J$131,A161,$AC$107:$AC$131)+SUMIF($K$107:$K$131,A161,$AD$107:$AD$131)+SUMIF($L$107:$L$131,A161,$AE$107:$AE$131)</f>
        <v>0</v>
      </c>
      <c r="H161" s="287" t="str">
        <f t="shared" ref="H161:H163" si="82">IF(B161=$O$2,"0",SUMIF($I$107:$I$131,A161,$P$107:$P$131)+SUMIF($J$107:$J$131,A161,$Q$107:$Q$131)+SUMIF($K$107:$K$131,A161,$R$107:$R$131)+SUMIF($L$107:$L$131,A161,$S$107:$S$131)+0.5)</f>
        <v>0</v>
      </c>
      <c r="I161" s="289"/>
      <c r="J161" s="287" t="str">
        <f>IF(B161=$O$2,"0",IF(E161&gt;$P$148,"30","chyba"))</f>
        <v>0</v>
      </c>
      <c r="K161" s="290">
        <f>J161*G161</f>
        <v>0</v>
      </c>
      <c r="L161" s="291"/>
      <c r="M161" s="294">
        <f t="shared" si="75"/>
        <v>0</v>
      </c>
      <c r="N161" s="105"/>
      <c r="O161" s="105"/>
      <c r="P161" s="105"/>
      <c r="Q161" s="105"/>
      <c r="R161" s="105"/>
      <c r="S161" s="303" t="e">
        <f>VLOOKUP(B161,Hrany!A:B,2,FALSE)</f>
        <v>#N/A</v>
      </c>
      <c r="T161" s="106" t="e">
        <f>VLOOKUP(B161,Hrany!A:D,4,FALSE)</f>
        <v>#N/A</v>
      </c>
      <c r="U161" s="106" t="e">
        <f>VLOOKUP(B161,Hrany!A:E,5,FALSE)</f>
        <v>#N/A</v>
      </c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81"/>
      <c r="AP161" s="81"/>
      <c r="AQ161" s="3"/>
      <c r="AR161" s="3"/>
      <c r="AS161" s="3"/>
      <c r="AT161" s="3"/>
      <c r="AU161" s="3"/>
    </row>
    <row r="162" spans="1:47" ht="45" customHeight="1" x14ac:dyDescent="0.3">
      <c r="A162" s="293" t="s">
        <v>1707</v>
      </c>
      <c r="B162" s="292"/>
      <c r="C162" s="288" t="str">
        <f t="shared" si="78"/>
        <v/>
      </c>
      <c r="D162" s="287" t="str">
        <f t="shared" si="79"/>
        <v/>
      </c>
      <c r="E162" s="287" t="str">
        <f t="shared" si="80"/>
        <v/>
      </c>
      <c r="F162" s="287"/>
      <c r="G162" s="287">
        <f t="shared" si="81"/>
        <v>0</v>
      </c>
      <c r="H162" s="287" t="str">
        <f t="shared" si="82"/>
        <v>0</v>
      </c>
      <c r="I162" s="289"/>
      <c r="J162" s="287" t="str">
        <f>IF(B162=$O$2,"0",IF(E162&gt;$P$148,"30","chyba"))</f>
        <v>0</v>
      </c>
      <c r="K162" s="290">
        <f>J162*G162</f>
        <v>0</v>
      </c>
      <c r="L162" s="291"/>
      <c r="M162" s="294">
        <f t="shared" si="75"/>
        <v>0</v>
      </c>
      <c r="N162" s="105"/>
      <c r="O162" s="105"/>
      <c r="P162" s="105"/>
      <c r="Q162" s="105"/>
      <c r="R162" s="105"/>
      <c r="S162" s="303" t="e">
        <f>VLOOKUP(B162,Hrany!A:B,2,FALSE)</f>
        <v>#N/A</v>
      </c>
      <c r="T162" s="106" t="e">
        <f>VLOOKUP(B162,Hrany!A:D,4,FALSE)</f>
        <v>#N/A</v>
      </c>
      <c r="U162" s="106" t="e">
        <f>VLOOKUP(B162,Hrany!A:E,5,FALSE)</f>
        <v>#N/A</v>
      </c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81"/>
      <c r="AP162" s="81"/>
      <c r="AQ162" s="3"/>
      <c r="AR162" s="3"/>
      <c r="AS162" s="3"/>
      <c r="AT162" s="3"/>
      <c r="AU162" s="3"/>
    </row>
    <row r="163" spans="1:47" s="286" customFormat="1" ht="45" customHeight="1" thickBot="1" x14ac:dyDescent="0.35">
      <c r="A163" s="28" t="s">
        <v>3639</v>
      </c>
      <c r="B163" s="20"/>
      <c r="C163" s="77" t="s">
        <v>1689</v>
      </c>
      <c r="D163" s="20"/>
      <c r="E163" s="20"/>
      <c r="F163" s="29"/>
      <c r="G163" s="29">
        <f>SUMIF($I$107:$I$131,A163,$AB$107:$AB$131)+SUMIF($J$107:$J$131,A163,$AC$107:$AC$131)+SUMIF($K$107:$K$131,A163,$AD$107:$AD$131)+SUMIF($L$107:$L$131,A163,$AE$107:$AE$131)</f>
        <v>0</v>
      </c>
      <c r="H163" s="29" t="str">
        <f t="shared" si="82"/>
        <v>0</v>
      </c>
      <c r="I163" s="53"/>
      <c r="J163" s="29" t="str">
        <f>IF(B163=$O$2,"0",IF(E163&gt;$P$148,"30","chyba"))</f>
        <v>0</v>
      </c>
      <c r="K163" s="38">
        <f>J163*G163</f>
        <v>0</v>
      </c>
      <c r="L163" s="23"/>
      <c r="M163" s="47">
        <f t="shared" si="75"/>
        <v>0</v>
      </c>
      <c r="N163" s="105"/>
      <c r="O163" s="105"/>
      <c r="P163" s="105"/>
      <c r="Q163" s="105"/>
      <c r="R163" s="105"/>
      <c r="S163" s="303"/>
      <c r="T163" s="106"/>
      <c r="U163" s="106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81"/>
      <c r="AP163" s="81"/>
      <c r="AQ163" s="3"/>
      <c r="AR163" s="3"/>
      <c r="AS163" s="3"/>
      <c r="AT163" s="3"/>
      <c r="AU163" s="3"/>
    </row>
    <row r="164" spans="1:47" ht="45" customHeight="1" thickBot="1" x14ac:dyDescent="0.35">
      <c r="A164" s="99"/>
      <c r="B164" s="100"/>
      <c r="C164" s="100"/>
      <c r="D164" s="100"/>
      <c r="E164" s="100"/>
      <c r="F164" s="100"/>
      <c r="G164" s="100"/>
      <c r="H164" s="431" t="s">
        <v>556</v>
      </c>
      <c r="I164" s="432"/>
      <c r="J164" s="433"/>
      <c r="K164" s="48">
        <f>SUM(K149:K158)+SUM(K160:K163)</f>
        <v>0</v>
      </c>
      <c r="L164" s="89" t="s">
        <v>561</v>
      </c>
      <c r="M164" s="48">
        <f>SUM(M149:M158)+SUM(M160:M163)</f>
        <v>0</v>
      </c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81"/>
      <c r="AP164" s="81"/>
      <c r="AQ164" s="3"/>
      <c r="AR164" s="3"/>
      <c r="AS164" s="3"/>
      <c r="AT164" s="3"/>
      <c r="AU164" s="3"/>
    </row>
    <row r="165" spans="1:47" x14ac:dyDescent="0.3">
      <c r="A165" s="96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8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81"/>
      <c r="AP165" s="81"/>
      <c r="AQ165" s="3"/>
      <c r="AR165" s="3"/>
      <c r="AS165" s="3"/>
      <c r="AT165" s="3"/>
      <c r="AU165" s="3"/>
    </row>
    <row r="166" spans="1:47" x14ac:dyDescent="0.3">
      <c r="A166" s="96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8"/>
      <c r="N166" s="105">
        <f>G149+G150+G151+G152+G153+G154+G155+G156+G157++G158+G160+G161+G162+G163</f>
        <v>0</v>
      </c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81"/>
      <c r="AP166" s="81"/>
      <c r="AQ166" s="3"/>
      <c r="AR166" s="3"/>
      <c r="AS166" s="3"/>
      <c r="AT166" s="3"/>
      <c r="AU166" s="3"/>
    </row>
    <row r="167" spans="1:47" ht="17.399999999999999" customHeight="1" thickBot="1" x14ac:dyDescent="0.35">
      <c r="A167" s="96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8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81"/>
      <c r="AP167" s="81"/>
      <c r="AQ167" s="3"/>
      <c r="AR167" s="3"/>
      <c r="AS167" s="3"/>
      <c r="AT167" s="3"/>
      <c r="AU167" s="3"/>
    </row>
    <row r="168" spans="1:47" ht="28.8" customHeight="1" thickBot="1" x14ac:dyDescent="0.5">
      <c r="A168" s="96"/>
      <c r="B168" s="404" t="s">
        <v>575</v>
      </c>
      <c r="C168" s="405"/>
      <c r="D168" s="405"/>
      <c r="E168" s="405"/>
      <c r="F168" s="406"/>
      <c r="G168" s="50"/>
      <c r="H168" s="395" t="s">
        <v>1442</v>
      </c>
      <c r="I168" s="396"/>
      <c r="J168" s="396"/>
      <c r="K168" s="396"/>
      <c r="L168" s="396"/>
      <c r="M168" s="397"/>
      <c r="N168" s="105"/>
      <c r="O168" s="105"/>
      <c r="P168" s="105"/>
      <c r="Q168" s="105"/>
      <c r="R168" s="105"/>
      <c r="S168" s="105" t="s">
        <v>578</v>
      </c>
      <c r="T168" s="105">
        <v>75</v>
      </c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81"/>
      <c r="AP168" s="81"/>
      <c r="AQ168" s="3"/>
      <c r="AR168" s="3"/>
      <c r="AS168" s="3"/>
      <c r="AT168" s="3"/>
      <c r="AU168" s="3"/>
    </row>
    <row r="169" spans="1:47" ht="30" customHeight="1" x14ac:dyDescent="0.3">
      <c r="A169" s="96"/>
      <c r="B169" s="407" t="s">
        <v>1887</v>
      </c>
      <c r="C169" s="408"/>
      <c r="D169" s="408"/>
      <c r="E169" s="408"/>
      <c r="F169" s="409"/>
      <c r="G169" s="97"/>
      <c r="H169" s="398" t="s">
        <v>568</v>
      </c>
      <c r="I169" s="399"/>
      <c r="J169" s="400"/>
      <c r="K169" s="401">
        <f>K143</f>
        <v>0</v>
      </c>
      <c r="L169" s="402"/>
      <c r="M169" s="403"/>
      <c r="N169" s="130">
        <f>K169</f>
        <v>0</v>
      </c>
      <c r="O169" s="105"/>
      <c r="P169" s="105"/>
      <c r="Q169" s="105"/>
      <c r="R169" s="105"/>
      <c r="S169" s="105" t="s">
        <v>579</v>
      </c>
      <c r="T169" s="105">
        <v>105</v>
      </c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81"/>
      <c r="AP169" s="81"/>
      <c r="AQ169" s="3"/>
      <c r="AR169" s="3"/>
      <c r="AS169" s="3"/>
      <c r="AT169" s="3"/>
      <c r="AU169" s="3"/>
    </row>
    <row r="170" spans="1:47" ht="32.4" customHeight="1" x14ac:dyDescent="0.3">
      <c r="A170" s="96"/>
      <c r="B170" s="359" t="s">
        <v>1886</v>
      </c>
      <c r="C170" s="360"/>
      <c r="D170" s="360"/>
      <c r="E170" s="360"/>
      <c r="F170" s="361"/>
      <c r="G170" s="97"/>
      <c r="H170" s="356" t="s">
        <v>1692</v>
      </c>
      <c r="I170" s="357"/>
      <c r="J170" s="358"/>
      <c r="K170" s="316">
        <f>-K169*(H184/100)</f>
        <v>0</v>
      </c>
      <c r="L170" s="319"/>
      <c r="M170" s="320"/>
      <c r="N170" s="130">
        <f t="shared" ref="N170:N176" si="83">K170</f>
        <v>0</v>
      </c>
      <c r="O170" s="105"/>
      <c r="P170" s="105"/>
      <c r="Q170" s="105"/>
      <c r="R170" s="105"/>
      <c r="S170" s="105">
        <v>0</v>
      </c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81"/>
      <c r="AP170" s="81"/>
      <c r="AQ170" s="3"/>
      <c r="AR170" s="3"/>
      <c r="AS170" s="3"/>
      <c r="AT170" s="3"/>
      <c r="AU170" s="3"/>
    </row>
    <row r="171" spans="1:47" ht="30" customHeight="1" x14ac:dyDescent="0.3">
      <c r="A171" s="96"/>
      <c r="B171" s="369" t="s">
        <v>576</v>
      </c>
      <c r="C171" s="370"/>
      <c r="D171" s="370"/>
      <c r="E171" s="370"/>
      <c r="F171" s="371"/>
      <c r="G171" s="97"/>
      <c r="H171" s="356" t="s">
        <v>569</v>
      </c>
      <c r="I171" s="357"/>
      <c r="J171" s="358"/>
      <c r="K171" s="316">
        <f>M143</f>
        <v>0</v>
      </c>
      <c r="L171" s="319"/>
      <c r="M171" s="320"/>
      <c r="N171" s="130">
        <f t="shared" si="83"/>
        <v>0</v>
      </c>
      <c r="O171" s="105"/>
      <c r="P171" s="105"/>
      <c r="Q171" s="105"/>
      <c r="R171" s="105"/>
      <c r="S171" s="105">
        <v>2</v>
      </c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  <c r="AO171" s="81"/>
      <c r="AP171" s="81"/>
      <c r="AQ171" s="3"/>
      <c r="AR171" s="3"/>
      <c r="AS171" s="3"/>
      <c r="AT171" s="3"/>
      <c r="AU171" s="3"/>
    </row>
    <row r="172" spans="1:47" ht="30" customHeight="1" x14ac:dyDescent="0.3">
      <c r="A172" s="96"/>
      <c r="B172" s="372" t="s">
        <v>1445</v>
      </c>
      <c r="C172" s="373"/>
      <c r="D172" s="373"/>
      <c r="E172" s="373"/>
      <c r="F172" s="374"/>
      <c r="G172" s="97"/>
      <c r="H172" s="356" t="s">
        <v>572</v>
      </c>
      <c r="I172" s="357"/>
      <c r="J172" s="358"/>
      <c r="K172" s="316">
        <f>N132*200</f>
        <v>0</v>
      </c>
      <c r="L172" s="317"/>
      <c r="M172" s="318"/>
      <c r="N172" s="130">
        <f t="shared" si="83"/>
        <v>0</v>
      </c>
      <c r="O172" s="105"/>
      <c r="P172" s="105"/>
      <c r="Q172" s="105"/>
      <c r="R172" s="105"/>
      <c r="S172" s="105">
        <v>5</v>
      </c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  <c r="AO172" s="81"/>
      <c r="AP172" s="81"/>
      <c r="AQ172" s="3"/>
      <c r="AR172" s="3"/>
      <c r="AS172" s="3"/>
      <c r="AT172" s="3"/>
      <c r="AU172" s="3"/>
    </row>
    <row r="173" spans="1:47" ht="30" customHeight="1" x14ac:dyDescent="0.3">
      <c r="A173" s="96"/>
      <c r="B173" s="372" t="s">
        <v>581</v>
      </c>
      <c r="C173" s="373"/>
      <c r="D173" s="373"/>
      <c r="E173" s="373"/>
      <c r="F173" s="374"/>
      <c r="G173" s="97"/>
      <c r="H173" s="356" t="s">
        <v>570</v>
      </c>
      <c r="I173" s="357"/>
      <c r="J173" s="358"/>
      <c r="K173" s="316">
        <f>K164</f>
        <v>0</v>
      </c>
      <c r="L173" s="319"/>
      <c r="M173" s="320"/>
      <c r="N173" s="130">
        <f t="shared" si="83"/>
        <v>0</v>
      </c>
      <c r="O173" s="105"/>
      <c r="P173" s="105"/>
      <c r="Q173" s="105"/>
      <c r="R173" s="105"/>
      <c r="S173" s="105">
        <v>7</v>
      </c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81"/>
      <c r="AP173" s="81"/>
      <c r="AQ173" s="3"/>
      <c r="AR173" s="3"/>
      <c r="AS173" s="3"/>
      <c r="AT173" s="3"/>
      <c r="AU173" s="3"/>
    </row>
    <row r="174" spans="1:47" ht="30" customHeight="1" x14ac:dyDescent="0.3">
      <c r="A174" s="96"/>
      <c r="B174" s="369" t="s">
        <v>580</v>
      </c>
      <c r="C174" s="373"/>
      <c r="D174" s="373"/>
      <c r="E174" s="373"/>
      <c r="F174" s="374"/>
      <c r="G174" s="97"/>
      <c r="H174" s="356" t="s">
        <v>571</v>
      </c>
      <c r="I174" s="357"/>
      <c r="J174" s="358"/>
      <c r="K174" s="316">
        <f>M164</f>
        <v>0</v>
      </c>
      <c r="L174" s="319"/>
      <c r="M174" s="320"/>
      <c r="N174" s="130">
        <f t="shared" si="83"/>
        <v>0</v>
      </c>
      <c r="O174" s="105"/>
      <c r="P174" s="105"/>
      <c r="Q174" s="105"/>
      <c r="R174" s="105"/>
      <c r="S174" s="105">
        <v>10</v>
      </c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81"/>
      <c r="AP174" s="81"/>
      <c r="AQ174" s="3"/>
      <c r="AR174" s="3"/>
      <c r="AS174" s="3"/>
      <c r="AT174" s="3"/>
      <c r="AU174" s="3"/>
    </row>
    <row r="175" spans="1:47" ht="30" customHeight="1" thickBot="1" x14ac:dyDescent="0.35">
      <c r="A175" s="96"/>
      <c r="B175" s="375" t="s">
        <v>582</v>
      </c>
      <c r="C175" s="376"/>
      <c r="D175" s="376"/>
      <c r="E175" s="376"/>
      <c r="F175" s="377"/>
      <c r="G175" s="97"/>
      <c r="H175" s="356" t="s">
        <v>573</v>
      </c>
      <c r="I175" s="357"/>
      <c r="J175" s="358"/>
      <c r="K175" s="316">
        <f>ROUNDUP(SUM(I135:I142)/2.5,0)*50</f>
        <v>0</v>
      </c>
      <c r="L175" s="317"/>
      <c r="M175" s="318"/>
      <c r="N175" s="130">
        <f t="shared" si="83"/>
        <v>0</v>
      </c>
      <c r="O175" s="105"/>
      <c r="P175" s="105"/>
      <c r="Q175" s="105"/>
      <c r="R175" s="105"/>
      <c r="S175" s="105">
        <v>12</v>
      </c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81"/>
      <c r="AP175" s="81"/>
      <c r="AQ175" s="3"/>
      <c r="AR175" s="3"/>
      <c r="AS175" s="3"/>
      <c r="AT175" s="3"/>
      <c r="AU175" s="3"/>
    </row>
    <row r="176" spans="1:47" ht="30" customHeight="1" thickBot="1" x14ac:dyDescent="0.35">
      <c r="A176" s="96"/>
      <c r="B176" s="32"/>
      <c r="C176" s="101"/>
      <c r="D176" s="101"/>
      <c r="E176" s="101"/>
      <c r="F176" s="101"/>
      <c r="G176" s="97"/>
      <c r="H176" s="363" t="s">
        <v>589</v>
      </c>
      <c r="I176" s="364"/>
      <c r="J176" s="365"/>
      <c r="K176" s="366">
        <f>IF(H183="ANO",(SUM(K169:K175))*0.2,0)</f>
        <v>0</v>
      </c>
      <c r="L176" s="367"/>
      <c r="M176" s="368"/>
      <c r="N176" s="130">
        <f t="shared" si="83"/>
        <v>0</v>
      </c>
      <c r="O176" s="105"/>
      <c r="P176" s="105"/>
      <c r="Q176" s="105"/>
      <c r="R176" s="105"/>
      <c r="S176" s="105">
        <v>15</v>
      </c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81"/>
      <c r="AP176" s="81"/>
      <c r="AQ176" s="3"/>
      <c r="AR176" s="3"/>
      <c r="AS176" s="3"/>
      <c r="AT176" s="3"/>
      <c r="AU176" s="3"/>
    </row>
    <row r="177" spans="1:47" ht="31.2" customHeight="1" x14ac:dyDescent="0.3">
      <c r="A177" s="96"/>
      <c r="B177" s="97"/>
      <c r="C177" s="97"/>
      <c r="D177" s="97"/>
      <c r="E177" s="97"/>
      <c r="F177" s="97"/>
      <c r="G177" s="97"/>
      <c r="H177" s="324" t="s">
        <v>574</v>
      </c>
      <c r="I177" s="325"/>
      <c r="J177" s="326"/>
      <c r="K177" s="330">
        <f>SUM(K169:M176)</f>
        <v>0</v>
      </c>
      <c r="L177" s="331"/>
      <c r="M177" s="332"/>
      <c r="N177" s="105"/>
      <c r="O177" s="105"/>
      <c r="P177" s="105"/>
      <c r="Q177" s="105"/>
      <c r="R177" s="105"/>
      <c r="S177" s="105">
        <v>17</v>
      </c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81"/>
      <c r="AP177" s="81"/>
      <c r="AQ177" s="3"/>
      <c r="AR177" s="3"/>
      <c r="AS177" s="3"/>
      <c r="AT177" s="3"/>
      <c r="AU177" s="3"/>
    </row>
    <row r="178" spans="1:47" ht="34.200000000000003" customHeight="1" thickBot="1" x14ac:dyDescent="0.35">
      <c r="A178" s="96"/>
      <c r="B178" s="389" t="s">
        <v>2902</v>
      </c>
      <c r="C178" s="389"/>
      <c r="D178" s="389"/>
      <c r="E178" s="389"/>
      <c r="F178" s="389"/>
      <c r="G178" s="97"/>
      <c r="H178" s="327"/>
      <c r="I178" s="328"/>
      <c r="J178" s="329"/>
      <c r="K178" s="333"/>
      <c r="L178" s="334"/>
      <c r="M178" s="335"/>
      <c r="N178" s="105"/>
      <c r="O178" s="105"/>
      <c r="P178" s="105"/>
      <c r="Q178" s="105"/>
      <c r="R178" s="105"/>
      <c r="S178" s="105">
        <v>20</v>
      </c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81"/>
      <c r="AP178" s="81"/>
      <c r="AQ178" s="3"/>
      <c r="AR178" s="3"/>
      <c r="AS178" s="3"/>
      <c r="AT178" s="3"/>
      <c r="AU178" s="3"/>
    </row>
    <row r="179" spans="1:47" ht="34.200000000000003" customHeight="1" x14ac:dyDescent="0.3">
      <c r="A179" s="96"/>
      <c r="B179" s="362" t="s">
        <v>1894</v>
      </c>
      <c r="C179" s="362"/>
      <c r="D179" s="362"/>
      <c r="E179" s="362"/>
      <c r="F179" s="362"/>
      <c r="G179" s="97"/>
      <c r="H179" s="342" t="s">
        <v>3640</v>
      </c>
      <c r="I179" s="343"/>
      <c r="J179" s="344"/>
      <c r="K179" s="336" t="s">
        <v>3641</v>
      </c>
      <c r="L179" s="337"/>
      <c r="M179" s="338"/>
      <c r="N179" s="105"/>
      <c r="O179" s="105" t="s">
        <v>3643</v>
      </c>
      <c r="P179" s="105"/>
      <c r="Q179" s="105"/>
      <c r="R179" s="105"/>
      <c r="S179" s="105">
        <v>22</v>
      </c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81"/>
      <c r="AP179" s="81"/>
      <c r="AQ179" s="3"/>
      <c r="AR179" s="3"/>
      <c r="AS179" s="3"/>
      <c r="AT179" s="3"/>
      <c r="AU179" s="3"/>
    </row>
    <row r="180" spans="1:47" ht="37.799999999999997" customHeight="1" thickBot="1" x14ac:dyDescent="0.35">
      <c r="A180" s="96"/>
      <c r="B180" s="394" t="s">
        <v>1888</v>
      </c>
      <c r="C180" s="394"/>
      <c r="D180" s="394"/>
      <c r="E180" s="394"/>
      <c r="F180" s="394"/>
      <c r="G180" s="97"/>
      <c r="H180" s="345"/>
      <c r="I180" s="346"/>
      <c r="J180" s="347"/>
      <c r="K180" s="339"/>
      <c r="L180" s="340"/>
      <c r="M180" s="341"/>
      <c r="N180" s="105"/>
      <c r="O180" s="105" t="s">
        <v>3642</v>
      </c>
      <c r="P180" s="105"/>
      <c r="Q180" s="105"/>
      <c r="R180" s="105"/>
      <c r="S180" s="105">
        <v>25</v>
      </c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81"/>
      <c r="AP180" s="81"/>
      <c r="AQ180" s="3"/>
      <c r="AR180" s="3"/>
      <c r="AS180" s="3"/>
      <c r="AT180" s="3"/>
      <c r="AU180" s="3"/>
    </row>
    <row r="181" spans="1:47" ht="34.799999999999997" customHeight="1" thickBot="1" x14ac:dyDescent="0.35">
      <c r="A181" s="391" t="s">
        <v>1378</v>
      </c>
      <c r="B181" s="392"/>
      <c r="C181" s="392"/>
      <c r="D181" s="392"/>
      <c r="E181" s="393"/>
      <c r="F181" s="39"/>
      <c r="G181" s="97"/>
      <c r="H181" s="97"/>
      <c r="I181" s="97"/>
      <c r="J181" s="97"/>
      <c r="K181" s="97"/>
      <c r="L181" s="97"/>
      <c r="M181" s="98"/>
      <c r="N181" s="105"/>
      <c r="O181" s="105" t="s">
        <v>3641</v>
      </c>
      <c r="P181" s="105"/>
      <c r="Q181" s="105"/>
      <c r="R181" s="105"/>
      <c r="S181" s="3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81"/>
      <c r="AP181" s="81"/>
      <c r="AQ181" s="3"/>
      <c r="AR181" s="3"/>
      <c r="AS181" s="3"/>
      <c r="AT181" s="3"/>
      <c r="AU181" s="3"/>
    </row>
    <row r="182" spans="1:47" ht="30" customHeight="1" thickBot="1" x14ac:dyDescent="0.35">
      <c r="A182" s="381" t="s">
        <v>583</v>
      </c>
      <c r="B182" s="382"/>
      <c r="C182" s="390">
        <v>43181</v>
      </c>
      <c r="D182" s="322"/>
      <c r="E182" s="323"/>
      <c r="F182" s="351" t="s">
        <v>1381</v>
      </c>
      <c r="G182" s="388"/>
      <c r="H182" s="378"/>
      <c r="I182" s="379"/>
      <c r="J182" s="379"/>
      <c r="K182" s="380"/>
      <c r="L182" s="2"/>
      <c r="M182" s="102"/>
      <c r="N182" s="304"/>
      <c r="O182" s="304" t="s">
        <v>3649</v>
      </c>
      <c r="P182" s="304"/>
      <c r="Q182" s="304"/>
      <c r="R182" s="304"/>
      <c r="S182" s="106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81"/>
      <c r="AP182" s="81"/>
      <c r="AQ182" s="3"/>
      <c r="AR182" s="3"/>
      <c r="AS182" s="3"/>
      <c r="AT182" s="3"/>
      <c r="AU182" s="3"/>
    </row>
    <row r="183" spans="1:47" ht="30" customHeight="1" thickBot="1" x14ac:dyDescent="0.35">
      <c r="A183" s="381" t="s">
        <v>584</v>
      </c>
      <c r="B183" s="382"/>
      <c r="C183" s="321" t="s">
        <v>1380</v>
      </c>
      <c r="D183" s="322"/>
      <c r="E183" s="323"/>
      <c r="F183" s="351" t="s">
        <v>586</v>
      </c>
      <c r="G183" s="352"/>
      <c r="H183" s="353" t="s">
        <v>587</v>
      </c>
      <c r="I183" s="354"/>
      <c r="J183" s="354"/>
      <c r="K183" s="355"/>
      <c r="L183" s="2"/>
      <c r="M183" s="102"/>
      <c r="N183" s="304"/>
      <c r="O183" s="304"/>
      <c r="P183" s="304"/>
      <c r="Q183" s="304"/>
      <c r="R183" s="304"/>
      <c r="S183" s="106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81"/>
      <c r="AP183" s="81"/>
      <c r="AQ183" s="3"/>
      <c r="AR183" s="3"/>
      <c r="AS183" s="3"/>
      <c r="AT183" s="3"/>
      <c r="AU183" s="3"/>
    </row>
    <row r="184" spans="1:47" ht="30" customHeight="1" thickBot="1" x14ac:dyDescent="0.35">
      <c r="A184" s="381" t="s">
        <v>585</v>
      </c>
      <c r="B184" s="382"/>
      <c r="C184" s="385" t="s">
        <v>3644</v>
      </c>
      <c r="D184" s="386"/>
      <c r="E184" s="387"/>
      <c r="F184" s="351" t="s">
        <v>1694</v>
      </c>
      <c r="G184" s="388"/>
      <c r="H184" s="321">
        <v>0</v>
      </c>
      <c r="I184" s="322"/>
      <c r="J184" s="322"/>
      <c r="K184" s="323"/>
      <c r="L184" s="2"/>
      <c r="M184" s="102"/>
      <c r="N184" s="304"/>
      <c r="O184" s="304"/>
      <c r="P184" s="304"/>
      <c r="Q184" s="304"/>
      <c r="R184" s="304"/>
      <c r="S184" s="106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81"/>
      <c r="AP184" s="81"/>
      <c r="AQ184" s="3"/>
      <c r="AR184" s="3"/>
      <c r="AS184" s="3"/>
      <c r="AT184" s="3"/>
      <c r="AU184" s="3"/>
    </row>
    <row r="185" spans="1:47" ht="30" customHeight="1" thickBot="1" x14ac:dyDescent="0.35">
      <c r="A185" s="381" t="s">
        <v>588</v>
      </c>
      <c r="B185" s="382"/>
      <c r="C185" s="321"/>
      <c r="D185" s="322"/>
      <c r="E185" s="323"/>
      <c r="F185" s="383" t="s">
        <v>1895</v>
      </c>
      <c r="G185" s="384"/>
      <c r="H185" s="348"/>
      <c r="I185" s="349"/>
      <c r="J185" s="349"/>
      <c r="K185" s="350"/>
      <c r="L185" s="103"/>
      <c r="M185" s="104"/>
      <c r="N185" s="304"/>
      <c r="O185" s="304"/>
      <c r="P185" s="304">
        <f>H185</f>
        <v>0</v>
      </c>
      <c r="Q185" s="304"/>
      <c r="R185" s="304"/>
      <c r="S185" s="106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81"/>
      <c r="AP185" s="81"/>
      <c r="AQ185" s="3"/>
      <c r="AR185" s="3"/>
      <c r="AS185" s="3"/>
      <c r="AT185" s="3"/>
      <c r="AU185" s="3"/>
    </row>
    <row r="186" spans="1:47" x14ac:dyDescent="0.3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51"/>
      <c r="O186" s="652"/>
      <c r="P186" s="652"/>
      <c r="Q186" s="652"/>
      <c r="R186" s="652"/>
      <c r="S186" s="652"/>
      <c r="T186" s="651"/>
      <c r="U186" s="651"/>
      <c r="V186" s="651"/>
      <c r="W186" s="651"/>
      <c r="X186" s="651"/>
      <c r="Y186" s="651"/>
      <c r="Z186" s="651"/>
      <c r="AA186" s="651"/>
      <c r="AB186" s="651"/>
      <c r="AC186" s="651"/>
      <c r="AD186" s="651"/>
      <c r="AE186" s="651"/>
      <c r="AF186" s="651"/>
      <c r="AG186" s="651"/>
      <c r="AH186" s="651"/>
      <c r="AI186" s="651"/>
      <c r="AJ186" s="105"/>
      <c r="AK186" s="105"/>
      <c r="AL186" s="105"/>
      <c r="AM186" s="105"/>
      <c r="AN186" s="105"/>
      <c r="AO186" s="284"/>
      <c r="AP186" s="81"/>
      <c r="AQ186" s="3"/>
      <c r="AR186" s="3"/>
      <c r="AS186" s="3"/>
      <c r="AT186" s="3"/>
      <c r="AU186" s="3"/>
    </row>
    <row r="187" spans="1:47" x14ac:dyDescent="0.3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110"/>
      <c r="L187" s="110"/>
      <c r="M187" s="110"/>
      <c r="N187" s="651"/>
      <c r="O187" s="651"/>
      <c r="P187" s="651"/>
      <c r="Q187" s="651"/>
      <c r="R187" s="651"/>
      <c r="S187" s="651"/>
      <c r="T187" s="651"/>
      <c r="U187" s="651"/>
      <c r="V187" s="651"/>
      <c r="W187" s="651"/>
      <c r="X187" s="651"/>
      <c r="Y187" s="651"/>
      <c r="Z187" s="651"/>
      <c r="AA187" s="651"/>
      <c r="AB187" s="651"/>
      <c r="AC187" s="651"/>
      <c r="AD187" s="651"/>
      <c r="AE187" s="651"/>
      <c r="AF187" s="651"/>
      <c r="AG187" s="651"/>
      <c r="AH187" s="651"/>
      <c r="AI187" s="651"/>
      <c r="AJ187" s="105"/>
      <c r="AK187" s="105"/>
      <c r="AL187" s="105"/>
      <c r="AM187" s="105"/>
      <c r="AN187" s="105"/>
      <c r="AO187" s="284"/>
      <c r="AP187" s="81"/>
      <c r="AQ187" s="3"/>
      <c r="AR187" s="3"/>
      <c r="AS187" s="69"/>
      <c r="AT187" s="69"/>
      <c r="AU187" s="69"/>
    </row>
    <row r="188" spans="1:47" x14ac:dyDescent="0.3">
      <c r="A188" s="67"/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30">
        <f>K169</f>
        <v>0</v>
      </c>
      <c r="M188" s="105"/>
      <c r="N188" s="651"/>
      <c r="O188" s="651"/>
      <c r="P188" s="651"/>
      <c r="Q188" s="651"/>
      <c r="R188" s="651"/>
      <c r="S188" s="651"/>
      <c r="T188" s="651"/>
      <c r="U188" s="651"/>
      <c r="V188" s="651"/>
      <c r="W188" s="651"/>
      <c r="X188" s="651"/>
      <c r="Y188" s="651"/>
      <c r="Z188" s="651"/>
      <c r="AA188" s="651"/>
      <c r="AB188" s="651"/>
      <c r="AC188" s="651"/>
      <c r="AD188" s="651"/>
      <c r="AE188" s="651"/>
      <c r="AF188" s="651"/>
      <c r="AG188" s="651"/>
      <c r="AH188" s="651"/>
      <c r="AI188" s="651"/>
      <c r="AJ188" s="105"/>
      <c r="AK188" s="105"/>
      <c r="AL188" s="105"/>
      <c r="AM188" s="105"/>
      <c r="AN188" s="105"/>
      <c r="AO188" s="284"/>
      <c r="AP188" s="81"/>
      <c r="AQ188" s="3"/>
      <c r="AR188" s="3"/>
      <c r="AS188" s="69"/>
      <c r="AT188" s="69"/>
      <c r="AU188" s="69"/>
    </row>
    <row r="189" spans="1:47" x14ac:dyDescent="0.3">
      <c r="A189" s="67"/>
      <c r="B189" s="105"/>
      <c r="C189" s="105"/>
      <c r="D189" s="131">
        <f>C182</f>
        <v>43181</v>
      </c>
      <c r="E189" s="105"/>
      <c r="F189" s="105"/>
      <c r="G189" s="105"/>
      <c r="H189" s="105"/>
      <c r="I189" s="131">
        <f>H182</f>
        <v>0</v>
      </c>
      <c r="J189" s="105"/>
      <c r="K189" s="105"/>
      <c r="L189" s="130">
        <f>K172</f>
        <v>0</v>
      </c>
      <c r="M189" s="105"/>
      <c r="N189" s="651"/>
      <c r="O189" s="651"/>
      <c r="P189" s="651"/>
      <c r="Q189" s="651"/>
      <c r="R189" s="651"/>
      <c r="S189" s="651"/>
      <c r="T189" s="651"/>
      <c r="U189" s="651"/>
      <c r="V189" s="651"/>
      <c r="W189" s="651"/>
      <c r="X189" s="651"/>
      <c r="Y189" s="651"/>
      <c r="Z189" s="651"/>
      <c r="AA189" s="651"/>
      <c r="AB189" s="651"/>
      <c r="AC189" s="651"/>
      <c r="AD189" s="651"/>
      <c r="AE189" s="651"/>
      <c r="AF189" s="651"/>
      <c r="AG189" s="651"/>
      <c r="AH189" s="651"/>
      <c r="AI189" s="651"/>
      <c r="AJ189" s="105"/>
      <c r="AK189" s="105"/>
      <c r="AL189" s="105"/>
      <c r="AM189" s="105"/>
      <c r="AN189" s="105"/>
      <c r="AO189" s="284"/>
      <c r="AP189" s="81"/>
      <c r="AQ189" s="3"/>
      <c r="AR189" s="3"/>
      <c r="AS189" s="69"/>
      <c r="AT189" s="69"/>
      <c r="AU189" s="69"/>
    </row>
    <row r="190" spans="1:47" x14ac:dyDescent="0.3">
      <c r="A190" s="67"/>
      <c r="B190" s="105"/>
      <c r="C190" s="105"/>
      <c r="D190" s="131" t="str">
        <f t="shared" ref="D190:D192" si="84">C183</f>
        <v>Jméno Přímení</v>
      </c>
      <c r="E190" s="105"/>
      <c r="F190" s="105"/>
      <c r="G190" s="105"/>
      <c r="H190" s="105"/>
      <c r="I190" s="131" t="str">
        <f t="shared" ref="I190:I191" si="85">H183</f>
        <v>NE</v>
      </c>
      <c r="J190" s="105"/>
      <c r="K190" s="105"/>
      <c r="L190" s="130">
        <f>K173</f>
        <v>0</v>
      </c>
      <c r="M190" s="105"/>
      <c r="N190" s="651"/>
      <c r="O190" s="651"/>
      <c r="P190" s="651"/>
      <c r="Q190" s="651"/>
      <c r="R190" s="651"/>
      <c r="S190" s="651"/>
      <c r="T190" s="651"/>
      <c r="U190" s="651"/>
      <c r="V190" s="651"/>
      <c r="W190" s="651"/>
      <c r="X190" s="651"/>
      <c r="Y190" s="651"/>
      <c r="Z190" s="651"/>
      <c r="AA190" s="651"/>
      <c r="AB190" s="651"/>
      <c r="AC190" s="651"/>
      <c r="AD190" s="651"/>
      <c r="AE190" s="651"/>
      <c r="AF190" s="651"/>
      <c r="AG190" s="651"/>
      <c r="AH190" s="651"/>
      <c r="AI190" s="651"/>
      <c r="AJ190" s="105"/>
      <c r="AK190" s="105"/>
      <c r="AL190" s="105"/>
      <c r="AM190" s="105"/>
      <c r="AN190" s="105"/>
      <c r="AO190" s="284"/>
      <c r="AP190" s="81"/>
      <c r="AQ190" s="3"/>
      <c r="AR190" s="3"/>
      <c r="AS190" s="69"/>
      <c r="AT190" s="69"/>
      <c r="AU190" s="69"/>
    </row>
    <row r="191" spans="1:47" x14ac:dyDescent="0.3">
      <c r="A191" s="67"/>
      <c r="B191" s="105"/>
      <c r="C191" s="105"/>
      <c r="D191" s="131" t="str">
        <f t="shared" si="84"/>
        <v>18/Z001</v>
      </c>
      <c r="E191" s="105"/>
      <c r="F191" s="105"/>
      <c r="G191" s="105"/>
      <c r="H191" s="105"/>
      <c r="I191" s="132">
        <f t="shared" si="85"/>
        <v>0</v>
      </c>
      <c r="J191" s="105"/>
      <c r="K191" s="105"/>
      <c r="L191" s="130">
        <f>K175</f>
        <v>0</v>
      </c>
      <c r="M191" s="105"/>
      <c r="N191" s="651"/>
      <c r="O191" s="651"/>
      <c r="P191" s="651"/>
      <c r="Q191" s="651"/>
      <c r="R191" s="651"/>
      <c r="S191" s="651"/>
      <c r="T191" s="651"/>
      <c r="U191" s="651"/>
      <c r="V191" s="651"/>
      <c r="W191" s="651"/>
      <c r="X191" s="651"/>
      <c r="Y191" s="651"/>
      <c r="Z191" s="651"/>
      <c r="AA191" s="651"/>
      <c r="AB191" s="651"/>
      <c r="AC191" s="651"/>
      <c r="AD191" s="651"/>
      <c r="AE191" s="651"/>
      <c r="AF191" s="651"/>
      <c r="AG191" s="651"/>
      <c r="AH191" s="651"/>
      <c r="AI191" s="651"/>
      <c r="AJ191" s="105"/>
      <c r="AK191" s="105"/>
      <c r="AL191" s="105"/>
      <c r="AM191" s="105"/>
      <c r="AN191" s="105"/>
      <c r="AO191" s="284"/>
      <c r="AP191" s="81"/>
      <c r="AQ191" s="3"/>
      <c r="AR191" s="3"/>
      <c r="AS191" s="69"/>
      <c r="AT191" s="69"/>
      <c r="AU191" s="69"/>
    </row>
    <row r="192" spans="1:47" x14ac:dyDescent="0.3">
      <c r="A192" s="67"/>
      <c r="B192" s="105"/>
      <c r="C192" s="105"/>
      <c r="D192" s="131">
        <f t="shared" si="84"/>
        <v>0</v>
      </c>
      <c r="E192" s="105"/>
      <c r="F192" s="105"/>
      <c r="G192" s="105"/>
      <c r="H192" s="105"/>
      <c r="I192" s="133"/>
      <c r="J192" s="105"/>
      <c r="K192" s="105"/>
      <c r="L192" s="105"/>
      <c r="M192" s="105"/>
      <c r="N192" s="651"/>
      <c r="O192" s="651"/>
      <c r="P192" s="651"/>
      <c r="Q192" s="651"/>
      <c r="R192" s="651"/>
      <c r="S192" s="651"/>
      <c r="T192" s="651"/>
      <c r="U192" s="651"/>
      <c r="V192" s="651"/>
      <c r="W192" s="651"/>
      <c r="X192" s="651"/>
      <c r="Y192" s="651"/>
      <c r="Z192" s="651"/>
      <c r="AA192" s="651"/>
      <c r="AB192" s="651"/>
      <c r="AC192" s="651"/>
      <c r="AD192" s="651"/>
      <c r="AE192" s="651"/>
      <c r="AF192" s="651"/>
      <c r="AG192" s="651"/>
      <c r="AH192" s="651"/>
      <c r="AI192" s="651"/>
      <c r="AJ192" s="105"/>
      <c r="AK192" s="105"/>
      <c r="AL192" s="105"/>
      <c r="AM192" s="105"/>
      <c r="AN192" s="105"/>
      <c r="AO192" s="284"/>
      <c r="AP192" s="81"/>
      <c r="AQ192" s="3"/>
      <c r="AR192" s="3"/>
      <c r="AS192" s="69"/>
      <c r="AT192" s="69"/>
      <c r="AU192" s="69"/>
    </row>
    <row r="193" spans="1:47" x14ac:dyDescent="0.3">
      <c r="A193" s="67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651"/>
      <c r="O193" s="651"/>
      <c r="P193" s="651"/>
      <c r="Q193" s="651"/>
      <c r="R193" s="651"/>
      <c r="S193" s="651"/>
      <c r="T193" s="651"/>
      <c r="U193" s="651"/>
      <c r="V193" s="651"/>
      <c r="W193" s="651"/>
      <c r="X193" s="651"/>
      <c r="Y193" s="651"/>
      <c r="Z193" s="651"/>
      <c r="AA193" s="651"/>
      <c r="AB193" s="651"/>
      <c r="AC193" s="651"/>
      <c r="AD193" s="651"/>
      <c r="AE193" s="651"/>
      <c r="AF193" s="651"/>
      <c r="AG193" s="651"/>
      <c r="AH193" s="651"/>
      <c r="AI193" s="651"/>
      <c r="AJ193" s="105"/>
      <c r="AK193" s="105"/>
      <c r="AL193" s="105"/>
      <c r="AM193" s="105"/>
      <c r="AN193" s="105"/>
      <c r="AO193" s="284"/>
      <c r="AP193" s="81"/>
      <c r="AQ193" s="3"/>
      <c r="AR193" s="3"/>
      <c r="AS193" s="69"/>
      <c r="AT193" s="69"/>
      <c r="AU193" s="69"/>
    </row>
    <row r="194" spans="1:47" x14ac:dyDescent="0.3">
      <c r="A194" s="67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651"/>
      <c r="O194" s="651"/>
      <c r="P194" s="651"/>
      <c r="Q194" s="651"/>
      <c r="R194" s="651"/>
      <c r="S194" s="651"/>
      <c r="T194" s="651"/>
      <c r="U194" s="651"/>
      <c r="V194" s="651"/>
      <c r="W194" s="651"/>
      <c r="X194" s="651"/>
      <c r="Y194" s="651"/>
      <c r="Z194" s="651"/>
      <c r="AA194" s="651"/>
      <c r="AB194" s="651"/>
      <c r="AC194" s="651"/>
      <c r="AD194" s="651"/>
      <c r="AE194" s="651"/>
      <c r="AF194" s="651"/>
      <c r="AG194" s="651"/>
      <c r="AH194" s="651"/>
      <c r="AI194" s="651"/>
      <c r="AJ194" s="105"/>
      <c r="AK194" s="105"/>
      <c r="AL194" s="105"/>
      <c r="AM194" s="105"/>
      <c r="AN194" s="105"/>
      <c r="AO194" s="284"/>
      <c r="AP194" s="81"/>
      <c r="AQ194" s="3"/>
      <c r="AR194" s="3"/>
      <c r="AS194" s="69"/>
      <c r="AT194" s="69"/>
      <c r="AU194" s="69"/>
    </row>
    <row r="195" spans="1:47" x14ac:dyDescent="0.3">
      <c r="A195" s="67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651"/>
      <c r="O195" s="651"/>
      <c r="P195" s="651"/>
      <c r="Q195" s="651"/>
      <c r="R195" s="651"/>
      <c r="S195" s="651"/>
      <c r="T195" s="651"/>
      <c r="U195" s="651"/>
      <c r="V195" s="651"/>
      <c r="W195" s="651"/>
      <c r="X195" s="651"/>
      <c r="Y195" s="651"/>
      <c r="Z195" s="651"/>
      <c r="AA195" s="651"/>
      <c r="AB195" s="651"/>
      <c r="AC195" s="651"/>
      <c r="AD195" s="651"/>
      <c r="AE195" s="651"/>
      <c r="AF195" s="651"/>
      <c r="AG195" s="651"/>
      <c r="AH195" s="651"/>
      <c r="AI195" s="651"/>
      <c r="AJ195" s="105"/>
      <c r="AK195" s="105"/>
      <c r="AL195" s="105"/>
      <c r="AM195" s="105"/>
      <c r="AN195" s="105"/>
      <c r="AO195" s="284"/>
      <c r="AP195" s="81"/>
      <c r="AQ195" s="3"/>
      <c r="AR195" s="3"/>
      <c r="AS195" s="69"/>
      <c r="AT195" s="69"/>
      <c r="AU195" s="69"/>
    </row>
    <row r="196" spans="1:47" x14ac:dyDescent="0.3">
      <c r="A196" s="67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651"/>
      <c r="O196" s="651"/>
      <c r="P196" s="651"/>
      <c r="Q196" s="651"/>
      <c r="R196" s="651"/>
      <c r="S196" s="651"/>
      <c r="T196" s="651"/>
      <c r="U196" s="651"/>
      <c r="V196" s="651"/>
      <c r="W196" s="651"/>
      <c r="X196" s="651"/>
      <c r="Y196" s="651"/>
      <c r="Z196" s="651"/>
      <c r="AA196" s="651"/>
      <c r="AB196" s="651"/>
      <c r="AC196" s="651"/>
      <c r="AD196" s="651"/>
      <c r="AE196" s="651"/>
      <c r="AF196" s="651"/>
      <c r="AG196" s="651"/>
      <c r="AH196" s="651"/>
      <c r="AI196" s="651"/>
      <c r="AJ196" s="105"/>
      <c r="AK196" s="105"/>
      <c r="AL196" s="105"/>
      <c r="AM196" s="105"/>
      <c r="AN196" s="105"/>
      <c r="AO196" s="284"/>
      <c r="AP196" s="81"/>
      <c r="AQ196" s="3"/>
      <c r="AR196" s="3"/>
      <c r="AS196" s="69"/>
      <c r="AT196" s="69"/>
      <c r="AU196" s="69"/>
    </row>
    <row r="197" spans="1:47" x14ac:dyDescent="0.3">
      <c r="A197" s="67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651"/>
      <c r="O197" s="651"/>
      <c r="P197" s="651"/>
      <c r="Q197" s="651"/>
      <c r="R197" s="651"/>
      <c r="S197" s="651"/>
      <c r="T197" s="651"/>
      <c r="U197" s="651"/>
      <c r="V197" s="651"/>
      <c r="W197" s="651"/>
      <c r="X197" s="651"/>
      <c r="Y197" s="651"/>
      <c r="Z197" s="651"/>
      <c r="AA197" s="651"/>
      <c r="AB197" s="651"/>
      <c r="AC197" s="651"/>
      <c r="AD197" s="651"/>
      <c r="AE197" s="651"/>
      <c r="AF197" s="651"/>
      <c r="AG197" s="651"/>
      <c r="AH197" s="651"/>
      <c r="AI197" s="651"/>
      <c r="AJ197" s="105"/>
      <c r="AK197" s="105"/>
      <c r="AL197" s="105"/>
      <c r="AM197" s="105"/>
      <c r="AN197" s="105"/>
      <c r="AO197" s="284"/>
      <c r="AP197" s="81"/>
      <c r="AQ197" s="3"/>
      <c r="AR197" s="3"/>
      <c r="AS197" s="69"/>
      <c r="AT197" s="69"/>
      <c r="AU197" s="69"/>
    </row>
    <row r="198" spans="1:47" x14ac:dyDescent="0.3">
      <c r="A198" s="67"/>
      <c r="B198" s="110"/>
      <c r="C198" s="110"/>
      <c r="D198" s="110"/>
      <c r="E198" s="110"/>
      <c r="F198" s="110"/>
      <c r="G198" s="110"/>
      <c r="H198" s="110"/>
      <c r="I198" s="110"/>
      <c r="J198" s="105"/>
      <c r="K198" s="110"/>
      <c r="L198" s="110"/>
      <c r="M198" s="110"/>
      <c r="N198" s="651"/>
      <c r="O198" s="651"/>
      <c r="P198" s="651"/>
      <c r="Q198" s="651"/>
      <c r="R198" s="651"/>
      <c r="S198" s="651"/>
      <c r="T198" s="651"/>
      <c r="U198" s="651"/>
      <c r="V198" s="651"/>
      <c r="W198" s="651"/>
      <c r="X198" s="651"/>
      <c r="Y198" s="651"/>
      <c r="Z198" s="651"/>
      <c r="AA198" s="651"/>
      <c r="AB198" s="651"/>
      <c r="AC198" s="651"/>
      <c r="AD198" s="651"/>
      <c r="AE198" s="651"/>
      <c r="AF198" s="651"/>
      <c r="AG198" s="651"/>
      <c r="AH198" s="651"/>
      <c r="AI198" s="651"/>
      <c r="AJ198" s="105"/>
      <c r="AK198" s="105"/>
      <c r="AL198" s="105"/>
      <c r="AM198" s="105"/>
      <c r="AN198" s="105"/>
      <c r="AO198" s="284"/>
      <c r="AP198" s="81"/>
      <c r="AQ198" s="3"/>
      <c r="AR198" s="3"/>
      <c r="AS198" s="69"/>
      <c r="AT198" s="69"/>
      <c r="AU198" s="69"/>
    </row>
    <row r="199" spans="1:47" x14ac:dyDescent="0.3">
      <c r="A199" s="67"/>
      <c r="B199" s="110"/>
      <c r="C199" s="110"/>
      <c r="D199" s="110"/>
      <c r="E199" s="110"/>
      <c r="F199" s="110"/>
      <c r="G199" s="110"/>
      <c r="H199" s="110"/>
      <c r="I199" s="110"/>
      <c r="J199" s="105"/>
      <c r="K199" s="110"/>
      <c r="L199" s="110"/>
      <c r="M199" s="110"/>
      <c r="N199" s="651"/>
      <c r="O199" s="651"/>
      <c r="P199" s="651"/>
      <c r="Q199" s="651"/>
      <c r="R199" s="651"/>
      <c r="S199" s="651"/>
      <c r="T199" s="651"/>
      <c r="U199" s="651"/>
      <c r="V199" s="651"/>
      <c r="W199" s="651"/>
      <c r="X199" s="651"/>
      <c r="Y199" s="651"/>
      <c r="Z199" s="651"/>
      <c r="AA199" s="651"/>
      <c r="AB199" s="651"/>
      <c r="AC199" s="651"/>
      <c r="AD199" s="651"/>
      <c r="AE199" s="651"/>
      <c r="AF199" s="651"/>
      <c r="AG199" s="651"/>
      <c r="AH199" s="651"/>
      <c r="AI199" s="651"/>
      <c r="AJ199" s="105"/>
      <c r="AK199" s="105"/>
      <c r="AL199" s="105"/>
      <c r="AM199" s="105"/>
      <c r="AN199" s="105"/>
      <c r="AO199" s="284"/>
      <c r="AP199" s="81"/>
      <c r="AQ199" s="3"/>
      <c r="AR199" s="3"/>
      <c r="AS199" s="69"/>
      <c r="AT199" s="69"/>
      <c r="AU199" s="69"/>
    </row>
    <row r="200" spans="1:47" x14ac:dyDescent="0.3">
      <c r="A200" s="67"/>
      <c r="B200" s="67"/>
      <c r="C200" s="105"/>
      <c r="D200" s="105"/>
      <c r="E200" s="105"/>
      <c r="F200" s="105"/>
      <c r="G200" s="105"/>
      <c r="H200" s="105"/>
      <c r="I200" s="105"/>
      <c r="J200" s="105"/>
      <c r="K200" s="110"/>
      <c r="L200" s="110"/>
      <c r="M200" s="110"/>
      <c r="N200" s="651"/>
      <c r="O200" s="651"/>
      <c r="P200" s="651"/>
      <c r="Q200" s="651"/>
      <c r="R200" s="651"/>
      <c r="S200" s="651"/>
      <c r="T200" s="651"/>
      <c r="U200" s="651"/>
      <c r="V200" s="651"/>
      <c r="W200" s="651"/>
      <c r="X200" s="651"/>
      <c r="Y200" s="651"/>
      <c r="Z200" s="651"/>
      <c r="AA200" s="651"/>
      <c r="AB200" s="651"/>
      <c r="AC200" s="651"/>
      <c r="AD200" s="651"/>
      <c r="AE200" s="651"/>
      <c r="AF200" s="651"/>
      <c r="AG200" s="651"/>
      <c r="AH200" s="651"/>
      <c r="AI200" s="651"/>
      <c r="AJ200" s="105"/>
      <c r="AK200" s="105"/>
      <c r="AL200" s="105"/>
      <c r="AM200" s="105"/>
      <c r="AN200" s="105"/>
      <c r="AO200" s="284"/>
      <c r="AP200" s="81"/>
      <c r="AQ200" s="3"/>
      <c r="AR200" s="3"/>
      <c r="AS200" s="69"/>
      <c r="AT200" s="69"/>
      <c r="AU200" s="69"/>
    </row>
    <row r="201" spans="1:47" x14ac:dyDescent="0.3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51"/>
      <c r="O201" s="651"/>
      <c r="P201" s="651"/>
      <c r="Q201" s="651"/>
      <c r="R201" s="651"/>
      <c r="S201" s="651"/>
      <c r="T201" s="651"/>
      <c r="U201" s="651"/>
      <c r="V201" s="651"/>
      <c r="W201" s="651"/>
      <c r="X201" s="651"/>
      <c r="Y201" s="651"/>
      <c r="Z201" s="651"/>
      <c r="AA201" s="651"/>
      <c r="AB201" s="651"/>
      <c r="AC201" s="651"/>
      <c r="AD201" s="651"/>
      <c r="AE201" s="651"/>
      <c r="AF201" s="651"/>
      <c r="AG201" s="651"/>
      <c r="AH201" s="651"/>
      <c r="AI201" s="651"/>
      <c r="AJ201" s="105"/>
      <c r="AK201" s="105"/>
      <c r="AL201" s="105"/>
      <c r="AM201" s="105"/>
      <c r="AN201" s="105"/>
      <c r="AO201" s="284"/>
      <c r="AP201" s="81"/>
      <c r="AQ201" s="3"/>
      <c r="AR201" s="3"/>
      <c r="AS201" s="69"/>
      <c r="AT201" s="69"/>
      <c r="AU201" s="69"/>
    </row>
    <row r="202" spans="1:47" x14ac:dyDescent="0.3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51"/>
      <c r="O202" s="651"/>
      <c r="P202" s="651"/>
      <c r="Q202" s="651"/>
      <c r="R202" s="651"/>
      <c r="S202" s="651"/>
      <c r="T202" s="651"/>
      <c r="U202" s="651"/>
      <c r="V202" s="651"/>
      <c r="W202" s="651"/>
      <c r="X202" s="651"/>
      <c r="Y202" s="651"/>
      <c r="Z202" s="651"/>
      <c r="AA202" s="651"/>
      <c r="AB202" s="651"/>
      <c r="AC202" s="651"/>
      <c r="AD202" s="651"/>
      <c r="AE202" s="651"/>
      <c r="AF202" s="651"/>
      <c r="AG202" s="651"/>
      <c r="AH202" s="651"/>
      <c r="AI202" s="651"/>
      <c r="AJ202" s="105"/>
      <c r="AK202" s="105"/>
      <c r="AL202" s="105"/>
      <c r="AM202" s="105"/>
      <c r="AN202" s="105"/>
      <c r="AO202" s="284"/>
      <c r="AP202" s="81"/>
      <c r="AQ202" s="3"/>
      <c r="AR202" s="3"/>
      <c r="AS202" s="69"/>
      <c r="AT202" s="69"/>
      <c r="AU202" s="69"/>
    </row>
    <row r="203" spans="1:47" x14ac:dyDescent="0.3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51"/>
      <c r="O203" s="651"/>
      <c r="P203" s="651"/>
      <c r="Q203" s="651"/>
      <c r="R203" s="651"/>
      <c r="S203" s="651"/>
      <c r="T203" s="651"/>
      <c r="U203" s="651"/>
      <c r="V203" s="651"/>
      <c r="W203" s="651"/>
      <c r="X203" s="651"/>
      <c r="Y203" s="651"/>
      <c r="Z203" s="651"/>
      <c r="AA203" s="651"/>
      <c r="AB203" s="651"/>
      <c r="AC203" s="651"/>
      <c r="AD203" s="651"/>
      <c r="AE203" s="651"/>
      <c r="AF203" s="651"/>
      <c r="AG203" s="651"/>
      <c r="AH203" s="651"/>
      <c r="AI203" s="651"/>
      <c r="AJ203" s="105"/>
      <c r="AK203" s="105"/>
      <c r="AL203" s="105"/>
      <c r="AM203" s="105"/>
      <c r="AN203" s="105"/>
      <c r="AO203" s="284"/>
      <c r="AP203" s="81"/>
      <c r="AQ203" s="3"/>
      <c r="AR203" s="3"/>
      <c r="AS203" s="69"/>
      <c r="AT203" s="69"/>
      <c r="AU203" s="69"/>
    </row>
    <row r="204" spans="1:47" x14ac:dyDescent="0.3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51"/>
      <c r="O204" s="651"/>
      <c r="P204" s="651"/>
      <c r="Q204" s="651"/>
      <c r="R204" s="651"/>
      <c r="S204" s="651"/>
      <c r="T204" s="651"/>
      <c r="U204" s="651"/>
      <c r="V204" s="651"/>
      <c r="W204" s="651"/>
      <c r="X204" s="651"/>
      <c r="Y204" s="651"/>
      <c r="Z204" s="651"/>
      <c r="AA204" s="651"/>
      <c r="AB204" s="651"/>
      <c r="AC204" s="651"/>
      <c r="AD204" s="651"/>
      <c r="AE204" s="651"/>
      <c r="AF204" s="651"/>
      <c r="AG204" s="651"/>
      <c r="AH204" s="651"/>
      <c r="AI204" s="651"/>
      <c r="AJ204" s="105"/>
      <c r="AK204" s="105"/>
      <c r="AL204" s="105"/>
      <c r="AM204" s="105"/>
      <c r="AN204" s="105"/>
      <c r="AO204" s="284"/>
      <c r="AP204" s="81"/>
      <c r="AQ204" s="3"/>
      <c r="AR204" s="3"/>
      <c r="AS204" s="69"/>
      <c r="AT204" s="69"/>
      <c r="AU204" s="69"/>
    </row>
    <row r="205" spans="1:47" x14ac:dyDescent="0.3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51"/>
      <c r="O205" s="651"/>
      <c r="P205" s="651"/>
      <c r="Q205" s="651"/>
      <c r="R205" s="651"/>
      <c r="S205" s="651"/>
      <c r="T205" s="651"/>
      <c r="U205" s="651"/>
      <c r="V205" s="651"/>
      <c r="W205" s="651"/>
      <c r="X205" s="651"/>
      <c r="Y205" s="651"/>
      <c r="Z205" s="651"/>
      <c r="AA205" s="651"/>
      <c r="AB205" s="651"/>
      <c r="AC205" s="651"/>
      <c r="AD205" s="651"/>
      <c r="AE205" s="651"/>
      <c r="AF205" s="651"/>
      <c r="AG205" s="651"/>
      <c r="AH205" s="651"/>
      <c r="AI205" s="651"/>
      <c r="AJ205" s="105"/>
      <c r="AK205" s="105"/>
      <c r="AL205" s="105"/>
      <c r="AM205" s="105"/>
      <c r="AN205" s="105"/>
      <c r="AO205" s="284"/>
      <c r="AP205" s="81"/>
      <c r="AQ205" s="3"/>
      <c r="AR205" s="3"/>
      <c r="AS205" s="69"/>
      <c r="AT205" s="69"/>
      <c r="AU205" s="69"/>
    </row>
    <row r="206" spans="1:47" x14ac:dyDescent="0.3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51"/>
      <c r="O206" s="651"/>
      <c r="P206" s="651"/>
      <c r="Q206" s="651"/>
      <c r="R206" s="651"/>
      <c r="S206" s="651"/>
      <c r="T206" s="651"/>
      <c r="U206" s="651"/>
      <c r="V206" s="651"/>
      <c r="W206" s="651"/>
      <c r="X206" s="651"/>
      <c r="Y206" s="651"/>
      <c r="Z206" s="651"/>
      <c r="AA206" s="651"/>
      <c r="AB206" s="651"/>
      <c r="AC206" s="651"/>
      <c r="AD206" s="651"/>
      <c r="AE206" s="651"/>
      <c r="AF206" s="651"/>
      <c r="AG206" s="651"/>
      <c r="AH206" s="651"/>
      <c r="AI206" s="651"/>
      <c r="AJ206" s="105"/>
      <c r="AK206" s="105"/>
      <c r="AL206" s="105"/>
      <c r="AM206" s="105"/>
      <c r="AN206" s="105"/>
      <c r="AO206" s="284"/>
      <c r="AP206" s="81"/>
      <c r="AQ206" s="3"/>
      <c r="AR206" s="3"/>
      <c r="AS206" s="69"/>
      <c r="AT206" s="69"/>
      <c r="AU206" s="69"/>
    </row>
    <row r="207" spans="1:47" x14ac:dyDescent="0.3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51"/>
      <c r="O207" s="651"/>
      <c r="P207" s="651"/>
      <c r="Q207" s="651"/>
      <c r="R207" s="651"/>
      <c r="S207" s="651"/>
      <c r="T207" s="651"/>
      <c r="U207" s="651"/>
      <c r="V207" s="651"/>
      <c r="W207" s="651"/>
      <c r="X207" s="651"/>
      <c r="Y207" s="651"/>
      <c r="Z207" s="651"/>
      <c r="AA207" s="651"/>
      <c r="AB207" s="651"/>
      <c r="AC207" s="651"/>
      <c r="AD207" s="651"/>
      <c r="AE207" s="651"/>
      <c r="AF207" s="651"/>
      <c r="AG207" s="651"/>
      <c r="AH207" s="651"/>
      <c r="AI207" s="651"/>
      <c r="AJ207" s="105"/>
      <c r="AK207" s="105"/>
      <c r="AL207" s="105"/>
      <c r="AM207" s="105"/>
      <c r="AN207" s="105"/>
      <c r="AO207" s="284"/>
      <c r="AP207" s="81"/>
      <c r="AQ207" s="3"/>
      <c r="AR207" s="3"/>
      <c r="AS207" s="69"/>
      <c r="AT207" s="69"/>
      <c r="AU207" s="69"/>
    </row>
    <row r="208" spans="1:47" x14ac:dyDescent="0.3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51"/>
      <c r="O208" s="651"/>
      <c r="P208" s="651"/>
      <c r="Q208" s="651"/>
      <c r="R208" s="651"/>
      <c r="S208" s="651"/>
      <c r="T208" s="651"/>
      <c r="U208" s="651"/>
      <c r="V208" s="651"/>
      <c r="W208" s="651"/>
      <c r="X208" s="651"/>
      <c r="Y208" s="651"/>
      <c r="Z208" s="651"/>
      <c r="AA208" s="651"/>
      <c r="AB208" s="651"/>
      <c r="AC208" s="651"/>
      <c r="AD208" s="651"/>
      <c r="AE208" s="651"/>
      <c r="AF208" s="651"/>
      <c r="AG208" s="651"/>
      <c r="AH208" s="651"/>
      <c r="AI208" s="651"/>
      <c r="AJ208" s="105"/>
      <c r="AK208" s="105"/>
      <c r="AL208" s="105"/>
      <c r="AM208" s="105"/>
      <c r="AN208" s="105"/>
      <c r="AO208" s="284"/>
      <c r="AP208" s="81"/>
      <c r="AQ208" s="3"/>
      <c r="AR208" s="3"/>
      <c r="AS208" s="69"/>
      <c r="AT208" s="69"/>
      <c r="AU208" s="69"/>
    </row>
    <row r="209" spans="1:47" x14ac:dyDescent="0.3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51"/>
      <c r="O209" s="651"/>
      <c r="P209" s="651"/>
      <c r="Q209" s="651"/>
      <c r="R209" s="651"/>
      <c r="S209" s="651"/>
      <c r="T209" s="651"/>
      <c r="U209" s="651"/>
      <c r="V209" s="651"/>
      <c r="W209" s="651"/>
      <c r="X209" s="651"/>
      <c r="Y209" s="651"/>
      <c r="Z209" s="651"/>
      <c r="AA209" s="651"/>
      <c r="AB209" s="651"/>
      <c r="AC209" s="651"/>
      <c r="AD209" s="651"/>
      <c r="AE209" s="651"/>
      <c r="AF209" s="651"/>
      <c r="AG209" s="651"/>
      <c r="AH209" s="651"/>
      <c r="AI209" s="651"/>
      <c r="AJ209" s="105"/>
      <c r="AK209" s="105"/>
      <c r="AL209" s="105"/>
      <c r="AM209" s="105"/>
      <c r="AN209" s="105"/>
      <c r="AO209" s="284"/>
      <c r="AP209" s="81"/>
      <c r="AQ209" s="3"/>
      <c r="AR209" s="3"/>
      <c r="AS209" s="69"/>
      <c r="AT209" s="69"/>
      <c r="AU209" s="69"/>
    </row>
    <row r="210" spans="1:47" x14ac:dyDescent="0.3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51"/>
      <c r="O210" s="651"/>
      <c r="P210" s="651"/>
      <c r="Q210" s="651"/>
      <c r="R210" s="651"/>
      <c r="S210" s="651"/>
      <c r="T210" s="651"/>
      <c r="U210" s="651"/>
      <c r="V210" s="651"/>
      <c r="W210" s="651"/>
      <c r="X210" s="651"/>
      <c r="Y210" s="651"/>
      <c r="Z210" s="651"/>
      <c r="AA210" s="651"/>
      <c r="AB210" s="651"/>
      <c r="AC210" s="651"/>
      <c r="AD210" s="651"/>
      <c r="AE210" s="651"/>
      <c r="AF210" s="651"/>
      <c r="AG210" s="651"/>
      <c r="AH210" s="651"/>
      <c r="AI210" s="651"/>
      <c r="AJ210" s="105"/>
      <c r="AK210" s="105"/>
      <c r="AL210" s="105"/>
      <c r="AM210" s="105"/>
      <c r="AN210" s="105"/>
      <c r="AO210" s="284"/>
      <c r="AP210" s="81"/>
      <c r="AQ210" s="3"/>
      <c r="AR210" s="3"/>
      <c r="AS210" s="69"/>
      <c r="AT210" s="69"/>
      <c r="AU210" s="69"/>
    </row>
    <row r="211" spans="1:47" x14ac:dyDescent="0.3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51"/>
      <c r="O211" s="651"/>
      <c r="P211" s="651"/>
      <c r="Q211" s="651"/>
      <c r="R211" s="651"/>
      <c r="S211" s="651"/>
      <c r="T211" s="651"/>
      <c r="U211" s="651"/>
      <c r="V211" s="651"/>
      <c r="W211" s="651"/>
      <c r="X211" s="651"/>
      <c r="Y211" s="651"/>
      <c r="Z211" s="651"/>
      <c r="AA211" s="651"/>
      <c r="AB211" s="651"/>
      <c r="AC211" s="651"/>
      <c r="AD211" s="651"/>
      <c r="AE211" s="651"/>
      <c r="AF211" s="651"/>
      <c r="AG211" s="651"/>
      <c r="AH211" s="651"/>
      <c r="AI211" s="651"/>
      <c r="AJ211" s="105"/>
      <c r="AK211" s="105"/>
      <c r="AL211" s="105"/>
      <c r="AM211" s="105"/>
      <c r="AN211" s="105"/>
      <c r="AO211" s="284"/>
      <c r="AP211" s="81"/>
      <c r="AQ211" s="3"/>
      <c r="AR211" s="3"/>
      <c r="AS211" s="69"/>
      <c r="AT211" s="69"/>
      <c r="AU211" s="69"/>
    </row>
    <row r="212" spans="1:47" x14ac:dyDescent="0.3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51"/>
      <c r="O212" s="651"/>
      <c r="P212" s="651"/>
      <c r="Q212" s="651"/>
      <c r="R212" s="651"/>
      <c r="S212" s="651"/>
      <c r="T212" s="651"/>
      <c r="U212" s="651"/>
      <c r="V212" s="651"/>
      <c r="W212" s="651"/>
      <c r="X212" s="651"/>
      <c r="Y212" s="651"/>
      <c r="Z212" s="651"/>
      <c r="AA212" s="651"/>
      <c r="AB212" s="651"/>
      <c r="AC212" s="651"/>
      <c r="AD212" s="651"/>
      <c r="AE212" s="651"/>
      <c r="AF212" s="651"/>
      <c r="AG212" s="651"/>
      <c r="AH212" s="651"/>
      <c r="AI212" s="651"/>
      <c r="AJ212" s="105"/>
      <c r="AK212" s="105"/>
      <c r="AL212" s="105"/>
      <c r="AM212" s="105"/>
      <c r="AN212" s="105"/>
      <c r="AO212" s="284"/>
      <c r="AP212" s="81"/>
      <c r="AQ212" s="3"/>
      <c r="AR212" s="3"/>
      <c r="AS212" s="69"/>
      <c r="AT212" s="69"/>
      <c r="AU212" s="69"/>
    </row>
    <row r="213" spans="1:47" x14ac:dyDescent="0.3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51"/>
      <c r="O213" s="651"/>
      <c r="P213" s="651"/>
      <c r="Q213" s="651"/>
      <c r="R213" s="651"/>
      <c r="S213" s="651"/>
      <c r="T213" s="651"/>
      <c r="U213" s="651"/>
      <c r="V213" s="651"/>
      <c r="W213" s="651"/>
      <c r="X213" s="651"/>
      <c r="Y213" s="651"/>
      <c r="Z213" s="651"/>
      <c r="AA213" s="651"/>
      <c r="AB213" s="651"/>
      <c r="AC213" s="651"/>
      <c r="AD213" s="651"/>
      <c r="AE213" s="651"/>
      <c r="AF213" s="651"/>
      <c r="AG213" s="651"/>
      <c r="AH213" s="651"/>
      <c r="AI213" s="651"/>
      <c r="AJ213" s="105"/>
      <c r="AK213" s="105"/>
      <c r="AL213" s="105"/>
      <c r="AM213" s="105"/>
      <c r="AN213" s="105"/>
      <c r="AO213" s="284"/>
      <c r="AP213" s="81"/>
      <c r="AQ213" s="3"/>
      <c r="AR213" s="3"/>
      <c r="AS213" s="69"/>
      <c r="AT213" s="69"/>
      <c r="AU213" s="69"/>
    </row>
    <row r="214" spans="1:47" x14ac:dyDescent="0.3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51"/>
      <c r="O214" s="651"/>
      <c r="P214" s="651"/>
      <c r="Q214" s="651"/>
      <c r="R214" s="651"/>
      <c r="S214" s="651"/>
      <c r="T214" s="651"/>
      <c r="U214" s="651"/>
      <c r="V214" s="651"/>
      <c r="W214" s="651"/>
      <c r="X214" s="651"/>
      <c r="Y214" s="651"/>
      <c r="Z214" s="651"/>
      <c r="AA214" s="651"/>
      <c r="AB214" s="651"/>
      <c r="AC214" s="651"/>
      <c r="AD214" s="651"/>
      <c r="AE214" s="651"/>
      <c r="AF214" s="651"/>
      <c r="AG214" s="651"/>
      <c r="AH214" s="651"/>
      <c r="AI214" s="651"/>
      <c r="AJ214" s="105"/>
      <c r="AK214" s="105"/>
      <c r="AL214" s="105"/>
      <c r="AM214" s="105"/>
      <c r="AN214" s="105"/>
      <c r="AO214" s="284"/>
      <c r="AP214" s="81"/>
      <c r="AQ214" s="3"/>
      <c r="AR214" s="3"/>
      <c r="AS214" s="69"/>
      <c r="AT214" s="69"/>
      <c r="AU214" s="69"/>
    </row>
    <row r="215" spans="1:47" x14ac:dyDescent="0.3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51"/>
      <c r="O215" s="651"/>
      <c r="P215" s="651"/>
      <c r="Q215" s="651"/>
      <c r="R215" s="651"/>
      <c r="S215" s="651"/>
      <c r="T215" s="651"/>
      <c r="U215" s="651"/>
      <c r="V215" s="651"/>
      <c r="W215" s="651"/>
      <c r="X215" s="651"/>
      <c r="Y215" s="651"/>
      <c r="Z215" s="651"/>
      <c r="AA215" s="651"/>
      <c r="AB215" s="651"/>
      <c r="AC215" s="651"/>
      <c r="AD215" s="651"/>
      <c r="AE215" s="651"/>
      <c r="AF215" s="651"/>
      <c r="AG215" s="651"/>
      <c r="AH215" s="651"/>
      <c r="AI215" s="651"/>
      <c r="AJ215" s="105"/>
      <c r="AK215" s="105"/>
      <c r="AL215" s="105"/>
      <c r="AM215" s="105"/>
      <c r="AN215" s="105"/>
      <c r="AO215" s="284"/>
      <c r="AP215" s="81"/>
      <c r="AQ215" s="3"/>
      <c r="AR215" s="3"/>
      <c r="AS215" s="69"/>
      <c r="AT215" s="69"/>
      <c r="AU215" s="69"/>
    </row>
    <row r="216" spans="1:47" x14ac:dyDescent="0.3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51"/>
      <c r="O216" s="651"/>
      <c r="P216" s="651"/>
      <c r="Q216" s="651"/>
      <c r="R216" s="651"/>
      <c r="S216" s="651"/>
      <c r="T216" s="651"/>
      <c r="U216" s="651"/>
      <c r="V216" s="651"/>
      <c r="W216" s="651"/>
      <c r="X216" s="651"/>
      <c r="Y216" s="651"/>
      <c r="Z216" s="651"/>
      <c r="AA216" s="651"/>
      <c r="AB216" s="651"/>
      <c r="AC216" s="651"/>
      <c r="AD216" s="651"/>
      <c r="AE216" s="651"/>
      <c r="AF216" s="651"/>
      <c r="AG216" s="651"/>
      <c r="AH216" s="651"/>
      <c r="AI216" s="651"/>
      <c r="AJ216" s="105"/>
      <c r="AK216" s="105"/>
      <c r="AL216" s="105"/>
      <c r="AM216" s="105"/>
      <c r="AN216" s="105"/>
      <c r="AO216" s="284"/>
      <c r="AP216" s="81"/>
      <c r="AQ216" s="3"/>
      <c r="AR216" s="3"/>
      <c r="AS216" s="69"/>
      <c r="AT216" s="69"/>
      <c r="AU216" s="69"/>
    </row>
    <row r="217" spans="1:47" x14ac:dyDescent="0.3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51"/>
      <c r="O217" s="651"/>
      <c r="P217" s="651"/>
      <c r="Q217" s="651"/>
      <c r="R217" s="651"/>
      <c r="S217" s="651"/>
      <c r="T217" s="651"/>
      <c r="U217" s="651"/>
      <c r="V217" s="651"/>
      <c r="W217" s="651"/>
      <c r="X217" s="651"/>
      <c r="Y217" s="651"/>
      <c r="Z217" s="651"/>
      <c r="AA217" s="651"/>
      <c r="AB217" s="651"/>
      <c r="AC217" s="651"/>
      <c r="AD217" s="651"/>
      <c r="AE217" s="651"/>
      <c r="AF217" s="651"/>
      <c r="AG217" s="651"/>
      <c r="AH217" s="651"/>
      <c r="AI217" s="651"/>
      <c r="AJ217" s="105"/>
      <c r="AK217" s="105"/>
      <c r="AL217" s="105"/>
      <c r="AM217" s="105"/>
      <c r="AN217" s="105"/>
      <c r="AO217" s="284"/>
      <c r="AP217" s="81"/>
      <c r="AQ217" s="3"/>
      <c r="AR217" s="3"/>
      <c r="AS217" s="69"/>
      <c r="AT217" s="69"/>
      <c r="AU217" s="69"/>
    </row>
    <row r="218" spans="1:47" x14ac:dyDescent="0.3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51"/>
      <c r="O218" s="651"/>
      <c r="P218" s="651"/>
      <c r="Q218" s="651"/>
      <c r="R218" s="651"/>
      <c r="S218" s="651"/>
      <c r="T218" s="651"/>
      <c r="U218" s="651"/>
      <c r="V218" s="651"/>
      <c r="W218" s="651"/>
      <c r="X218" s="651"/>
      <c r="Y218" s="651"/>
      <c r="Z218" s="651"/>
      <c r="AA218" s="651"/>
      <c r="AB218" s="651"/>
      <c r="AC218" s="651"/>
      <c r="AD218" s="651"/>
      <c r="AE218" s="651"/>
      <c r="AF218" s="651"/>
      <c r="AG218" s="651"/>
      <c r="AH218" s="651"/>
      <c r="AI218" s="651"/>
      <c r="AJ218" s="105"/>
      <c r="AK218" s="105"/>
      <c r="AL218" s="105"/>
      <c r="AM218" s="105"/>
      <c r="AN218" s="105"/>
      <c r="AO218" s="284"/>
      <c r="AP218" s="81"/>
      <c r="AQ218" s="3"/>
      <c r="AR218" s="3"/>
      <c r="AS218" s="69"/>
      <c r="AT218" s="69"/>
      <c r="AU218" s="69"/>
    </row>
    <row r="219" spans="1:47" x14ac:dyDescent="0.3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51"/>
      <c r="O219" s="651"/>
      <c r="P219" s="651"/>
      <c r="Q219" s="651"/>
      <c r="R219" s="651"/>
      <c r="S219" s="651"/>
      <c r="T219" s="651"/>
      <c r="U219" s="651"/>
      <c r="V219" s="651"/>
      <c r="W219" s="651"/>
      <c r="X219" s="651"/>
      <c r="Y219" s="651"/>
      <c r="Z219" s="651"/>
      <c r="AA219" s="651"/>
      <c r="AB219" s="651"/>
      <c r="AC219" s="651"/>
      <c r="AD219" s="651"/>
      <c r="AE219" s="651"/>
      <c r="AF219" s="651"/>
      <c r="AG219" s="651"/>
      <c r="AH219" s="651"/>
      <c r="AI219" s="651"/>
      <c r="AJ219" s="105"/>
      <c r="AK219" s="105"/>
      <c r="AL219" s="105"/>
      <c r="AM219" s="105"/>
      <c r="AN219" s="105"/>
      <c r="AO219" s="284"/>
      <c r="AP219" s="81"/>
      <c r="AQ219" s="3"/>
      <c r="AR219" s="3"/>
      <c r="AS219" s="69"/>
      <c r="AT219" s="69"/>
      <c r="AU219" s="69"/>
    </row>
    <row r="220" spans="1:47" x14ac:dyDescent="0.3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51"/>
      <c r="O220" s="651"/>
      <c r="P220" s="651"/>
      <c r="Q220" s="651"/>
      <c r="R220" s="651"/>
      <c r="S220" s="651"/>
      <c r="T220" s="651"/>
      <c r="U220" s="651"/>
      <c r="V220" s="651"/>
      <c r="W220" s="651"/>
      <c r="X220" s="651"/>
      <c r="Y220" s="651"/>
      <c r="Z220" s="651"/>
      <c r="AA220" s="651"/>
      <c r="AB220" s="651"/>
      <c r="AC220" s="651"/>
      <c r="AD220" s="651"/>
      <c r="AE220" s="651"/>
      <c r="AF220" s="651"/>
      <c r="AG220" s="651"/>
      <c r="AH220" s="651"/>
      <c r="AI220" s="651"/>
      <c r="AJ220" s="105"/>
      <c r="AK220" s="105"/>
      <c r="AL220" s="105"/>
      <c r="AM220" s="105"/>
      <c r="AN220" s="105"/>
      <c r="AO220" s="284"/>
      <c r="AP220" s="81"/>
      <c r="AQ220" s="3"/>
      <c r="AR220" s="3"/>
      <c r="AS220" s="69"/>
      <c r="AT220" s="69"/>
      <c r="AU220" s="69"/>
    </row>
    <row r="221" spans="1:47" x14ac:dyDescent="0.3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51"/>
      <c r="O221" s="651"/>
      <c r="P221" s="651"/>
      <c r="Q221" s="651"/>
      <c r="R221" s="651"/>
      <c r="S221" s="651"/>
      <c r="T221" s="651"/>
      <c r="U221" s="651"/>
      <c r="V221" s="651"/>
      <c r="W221" s="651"/>
      <c r="X221" s="651"/>
      <c r="Y221" s="651"/>
      <c r="Z221" s="651"/>
      <c r="AA221" s="651"/>
      <c r="AB221" s="651"/>
      <c r="AC221" s="651"/>
      <c r="AD221" s="651"/>
      <c r="AE221" s="651"/>
      <c r="AF221" s="651"/>
      <c r="AG221" s="651"/>
      <c r="AH221" s="651"/>
      <c r="AI221" s="651"/>
      <c r="AJ221" s="105"/>
      <c r="AK221" s="105"/>
      <c r="AL221" s="105"/>
      <c r="AM221" s="105"/>
      <c r="AN221" s="105"/>
      <c r="AO221" s="284"/>
      <c r="AP221" s="81"/>
      <c r="AQ221" s="3"/>
      <c r="AR221" s="3"/>
      <c r="AS221" s="69"/>
      <c r="AT221" s="69"/>
      <c r="AU221" s="69"/>
    </row>
    <row r="222" spans="1:47" x14ac:dyDescent="0.3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51"/>
      <c r="O222" s="651"/>
      <c r="P222" s="651"/>
      <c r="Q222" s="651"/>
      <c r="R222" s="651"/>
      <c r="S222" s="651"/>
      <c r="T222" s="651"/>
      <c r="U222" s="651"/>
      <c r="V222" s="651"/>
      <c r="W222" s="651"/>
      <c r="X222" s="651"/>
      <c r="Y222" s="651"/>
      <c r="Z222" s="651"/>
      <c r="AA222" s="651"/>
      <c r="AB222" s="651"/>
      <c r="AC222" s="651"/>
      <c r="AD222" s="651"/>
      <c r="AE222" s="651"/>
      <c r="AF222" s="651"/>
      <c r="AG222" s="651"/>
      <c r="AH222" s="651"/>
      <c r="AI222" s="651"/>
      <c r="AJ222" s="105"/>
      <c r="AK222" s="105"/>
      <c r="AL222" s="105"/>
      <c r="AM222" s="105"/>
      <c r="AN222" s="105"/>
      <c r="AO222" s="284"/>
      <c r="AP222" s="81"/>
      <c r="AQ222" s="3"/>
      <c r="AR222" s="3"/>
      <c r="AS222" s="69"/>
      <c r="AT222" s="69"/>
      <c r="AU222" s="69"/>
    </row>
    <row r="223" spans="1:47" x14ac:dyDescent="0.3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51"/>
      <c r="O223" s="651"/>
      <c r="P223" s="651"/>
      <c r="Q223" s="651"/>
      <c r="R223" s="651"/>
      <c r="S223" s="651"/>
      <c r="T223" s="651"/>
      <c r="U223" s="651"/>
      <c r="V223" s="651"/>
      <c r="W223" s="651"/>
      <c r="X223" s="651"/>
      <c r="Y223" s="651"/>
      <c r="Z223" s="651"/>
      <c r="AA223" s="651"/>
      <c r="AB223" s="651"/>
      <c r="AC223" s="651"/>
      <c r="AD223" s="651"/>
      <c r="AE223" s="651"/>
      <c r="AF223" s="651"/>
      <c r="AG223" s="651"/>
      <c r="AH223" s="651"/>
      <c r="AI223" s="651"/>
      <c r="AJ223" s="105"/>
      <c r="AK223" s="105"/>
      <c r="AL223" s="105"/>
      <c r="AM223" s="105"/>
      <c r="AN223" s="105"/>
      <c r="AO223" s="284"/>
      <c r="AP223" s="81"/>
      <c r="AQ223" s="3"/>
      <c r="AR223" s="3"/>
      <c r="AS223" s="69"/>
      <c r="AT223" s="69"/>
      <c r="AU223" s="69"/>
    </row>
    <row r="224" spans="1:47" x14ac:dyDescent="0.3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51"/>
      <c r="O224" s="651"/>
      <c r="P224" s="651"/>
      <c r="Q224" s="651"/>
      <c r="R224" s="651"/>
      <c r="S224" s="651"/>
      <c r="T224" s="651"/>
      <c r="U224" s="651"/>
      <c r="V224" s="651"/>
      <c r="W224" s="651"/>
      <c r="X224" s="651"/>
      <c r="Y224" s="651"/>
      <c r="Z224" s="651"/>
      <c r="AA224" s="651"/>
      <c r="AB224" s="651"/>
      <c r="AC224" s="651"/>
      <c r="AD224" s="651"/>
      <c r="AE224" s="651"/>
      <c r="AF224" s="651"/>
      <c r="AG224" s="651"/>
      <c r="AH224" s="651"/>
      <c r="AI224" s="651"/>
      <c r="AJ224" s="105"/>
      <c r="AK224" s="105"/>
      <c r="AL224" s="105"/>
      <c r="AM224" s="105"/>
      <c r="AN224" s="105"/>
      <c r="AO224" s="284"/>
      <c r="AP224" s="81"/>
      <c r="AQ224" s="3"/>
      <c r="AR224" s="3"/>
      <c r="AS224" s="69"/>
      <c r="AT224" s="69"/>
      <c r="AU224" s="69"/>
    </row>
    <row r="225" spans="1:47" x14ac:dyDescent="0.3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51"/>
      <c r="O225" s="651"/>
      <c r="P225" s="651"/>
      <c r="Q225" s="651"/>
      <c r="R225" s="651"/>
      <c r="S225" s="651"/>
      <c r="T225" s="651"/>
      <c r="U225" s="651"/>
      <c r="V225" s="651"/>
      <c r="W225" s="651"/>
      <c r="X225" s="651"/>
      <c r="Y225" s="651"/>
      <c r="Z225" s="651"/>
      <c r="AA225" s="651"/>
      <c r="AB225" s="651"/>
      <c r="AC225" s="651"/>
      <c r="AD225" s="651"/>
      <c r="AE225" s="651"/>
      <c r="AF225" s="651"/>
      <c r="AG225" s="651"/>
      <c r="AH225" s="651"/>
      <c r="AI225" s="651"/>
      <c r="AJ225" s="105"/>
      <c r="AK225" s="105"/>
      <c r="AL225" s="105"/>
      <c r="AM225" s="105"/>
      <c r="AN225" s="105"/>
      <c r="AO225" s="284"/>
      <c r="AP225" s="81"/>
      <c r="AQ225" s="3"/>
      <c r="AR225" s="3"/>
      <c r="AS225" s="69"/>
      <c r="AT225" s="69"/>
      <c r="AU225" s="69"/>
    </row>
    <row r="226" spans="1:47" x14ac:dyDescent="0.3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51"/>
      <c r="O226" s="651"/>
      <c r="P226" s="651"/>
      <c r="Q226" s="651"/>
      <c r="R226" s="651"/>
      <c r="S226" s="651"/>
      <c r="T226" s="651"/>
      <c r="U226" s="651"/>
      <c r="V226" s="651"/>
      <c r="W226" s="651"/>
      <c r="X226" s="651"/>
      <c r="Y226" s="651"/>
      <c r="Z226" s="651"/>
      <c r="AA226" s="651"/>
      <c r="AB226" s="651"/>
      <c r="AC226" s="651"/>
      <c r="AD226" s="651"/>
      <c r="AE226" s="651"/>
      <c r="AF226" s="651"/>
      <c r="AG226" s="651"/>
      <c r="AH226" s="651"/>
      <c r="AI226" s="651"/>
      <c r="AJ226" s="105"/>
      <c r="AK226" s="105"/>
      <c r="AL226" s="105"/>
      <c r="AM226" s="105"/>
      <c r="AN226" s="105"/>
      <c r="AO226" s="284"/>
      <c r="AP226" s="81"/>
      <c r="AQ226" s="3"/>
      <c r="AR226" s="3"/>
      <c r="AS226" s="69"/>
      <c r="AT226" s="69"/>
      <c r="AU226" s="69"/>
    </row>
    <row r="227" spans="1:47" x14ac:dyDescent="0.3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51"/>
      <c r="O227" s="651"/>
      <c r="P227" s="651"/>
      <c r="Q227" s="651"/>
      <c r="R227" s="651"/>
      <c r="S227" s="651"/>
      <c r="T227" s="651"/>
      <c r="U227" s="651"/>
      <c r="V227" s="651"/>
      <c r="W227" s="651"/>
      <c r="X227" s="651"/>
      <c r="Y227" s="651"/>
      <c r="Z227" s="651"/>
      <c r="AA227" s="651"/>
      <c r="AB227" s="651"/>
      <c r="AC227" s="651"/>
      <c r="AD227" s="651"/>
      <c r="AE227" s="651"/>
      <c r="AF227" s="651"/>
      <c r="AG227" s="651"/>
      <c r="AH227" s="651"/>
      <c r="AI227" s="651"/>
      <c r="AJ227" s="105"/>
      <c r="AK227" s="105"/>
      <c r="AL227" s="105"/>
      <c r="AM227" s="105"/>
      <c r="AN227" s="105"/>
      <c r="AO227" s="284"/>
      <c r="AP227" s="81"/>
      <c r="AQ227" s="3"/>
      <c r="AR227" s="3"/>
      <c r="AS227" s="69"/>
      <c r="AT227" s="69"/>
      <c r="AU227" s="69"/>
    </row>
    <row r="228" spans="1:47" x14ac:dyDescent="0.3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51"/>
      <c r="O228" s="651"/>
      <c r="P228" s="651"/>
      <c r="Q228" s="651"/>
      <c r="R228" s="651"/>
      <c r="S228" s="651"/>
      <c r="T228" s="651"/>
      <c r="U228" s="651"/>
      <c r="V228" s="651"/>
      <c r="W228" s="651"/>
      <c r="X228" s="651"/>
      <c r="Y228" s="651"/>
      <c r="Z228" s="651"/>
      <c r="AA228" s="651"/>
      <c r="AB228" s="651"/>
      <c r="AC228" s="651"/>
      <c r="AD228" s="651"/>
      <c r="AE228" s="651"/>
      <c r="AF228" s="651"/>
      <c r="AG228" s="651"/>
      <c r="AH228" s="651"/>
      <c r="AI228" s="651"/>
      <c r="AJ228" s="105"/>
      <c r="AK228" s="105"/>
      <c r="AL228" s="105"/>
      <c r="AM228" s="105"/>
      <c r="AN228" s="105"/>
      <c r="AO228" s="284"/>
      <c r="AP228" s="81"/>
      <c r="AQ228" s="3"/>
      <c r="AR228" s="3"/>
      <c r="AS228" s="69"/>
      <c r="AT228" s="69"/>
      <c r="AU228" s="69"/>
    </row>
    <row r="229" spans="1:47" x14ac:dyDescent="0.3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51"/>
      <c r="O229" s="651"/>
      <c r="P229" s="651"/>
      <c r="Q229" s="651"/>
      <c r="R229" s="651"/>
      <c r="S229" s="651"/>
      <c r="T229" s="651"/>
      <c r="U229" s="651"/>
      <c r="V229" s="651"/>
      <c r="W229" s="651"/>
      <c r="X229" s="651"/>
      <c r="Y229" s="651"/>
      <c r="Z229" s="651"/>
      <c r="AA229" s="651"/>
      <c r="AB229" s="651"/>
      <c r="AC229" s="651"/>
      <c r="AD229" s="651"/>
      <c r="AE229" s="651"/>
      <c r="AF229" s="651"/>
      <c r="AG229" s="651"/>
      <c r="AH229" s="651"/>
      <c r="AI229" s="651"/>
      <c r="AJ229" s="105"/>
      <c r="AK229" s="105"/>
      <c r="AL229" s="105"/>
      <c r="AM229" s="105"/>
      <c r="AN229" s="105"/>
      <c r="AO229" s="284"/>
      <c r="AP229" s="81"/>
      <c r="AQ229" s="3"/>
      <c r="AR229" s="3"/>
      <c r="AS229" s="69"/>
      <c r="AT229" s="69"/>
      <c r="AU229" s="69"/>
    </row>
    <row r="230" spans="1:47" x14ac:dyDescent="0.3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51"/>
      <c r="O230" s="651"/>
      <c r="P230" s="651"/>
      <c r="Q230" s="651"/>
      <c r="R230" s="651"/>
      <c r="S230" s="651"/>
      <c r="T230" s="651"/>
      <c r="U230" s="651"/>
      <c r="V230" s="651"/>
      <c r="W230" s="651"/>
      <c r="X230" s="651"/>
      <c r="Y230" s="651"/>
      <c r="Z230" s="651"/>
      <c r="AA230" s="651"/>
      <c r="AB230" s="651"/>
      <c r="AC230" s="651"/>
      <c r="AD230" s="651"/>
      <c r="AE230" s="651"/>
      <c r="AF230" s="651"/>
      <c r="AG230" s="651"/>
      <c r="AH230" s="651"/>
      <c r="AI230" s="651"/>
      <c r="AJ230" s="105"/>
      <c r="AK230" s="105"/>
      <c r="AL230" s="105"/>
      <c r="AM230" s="105"/>
      <c r="AN230" s="105"/>
      <c r="AO230" s="284"/>
      <c r="AP230" s="81"/>
      <c r="AQ230" s="3"/>
      <c r="AR230" s="3"/>
      <c r="AS230" s="69"/>
      <c r="AT230" s="69"/>
      <c r="AU230" s="69"/>
    </row>
    <row r="231" spans="1:47" x14ac:dyDescent="0.3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51"/>
      <c r="O231" s="651"/>
      <c r="P231" s="651"/>
      <c r="Q231" s="651"/>
      <c r="R231" s="651"/>
      <c r="S231" s="651"/>
      <c r="T231" s="651"/>
      <c r="U231" s="651"/>
      <c r="V231" s="651"/>
      <c r="W231" s="651"/>
      <c r="X231" s="651"/>
      <c r="Y231" s="651"/>
      <c r="Z231" s="651"/>
      <c r="AA231" s="651"/>
      <c r="AB231" s="651"/>
      <c r="AC231" s="651"/>
      <c r="AD231" s="651"/>
      <c r="AE231" s="651"/>
      <c r="AF231" s="651"/>
      <c r="AG231" s="651"/>
      <c r="AH231" s="651"/>
      <c r="AI231" s="651"/>
      <c r="AJ231" s="105"/>
      <c r="AK231" s="105"/>
      <c r="AL231" s="105"/>
      <c r="AM231" s="105"/>
      <c r="AN231" s="105"/>
      <c r="AO231" s="284"/>
      <c r="AP231" s="81"/>
      <c r="AQ231" s="3"/>
      <c r="AR231" s="3"/>
      <c r="AS231" s="69"/>
      <c r="AT231" s="69"/>
      <c r="AU231" s="69"/>
    </row>
    <row r="232" spans="1:47" x14ac:dyDescent="0.3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51"/>
      <c r="O232" s="651"/>
      <c r="P232" s="651"/>
      <c r="Q232" s="651"/>
      <c r="R232" s="651"/>
      <c r="S232" s="651"/>
      <c r="T232" s="651"/>
      <c r="U232" s="651"/>
      <c r="V232" s="651"/>
      <c r="W232" s="651"/>
      <c r="X232" s="651"/>
      <c r="Y232" s="651"/>
      <c r="Z232" s="651"/>
      <c r="AA232" s="651"/>
      <c r="AB232" s="651"/>
      <c r="AC232" s="651"/>
      <c r="AD232" s="651"/>
      <c r="AE232" s="651"/>
      <c r="AF232" s="651"/>
      <c r="AG232" s="651"/>
      <c r="AH232" s="651"/>
      <c r="AI232" s="651"/>
      <c r="AJ232" s="105"/>
      <c r="AK232" s="105"/>
      <c r="AL232" s="105"/>
      <c r="AM232" s="105"/>
      <c r="AN232" s="105"/>
      <c r="AO232" s="284"/>
      <c r="AP232" s="81"/>
      <c r="AQ232" s="3"/>
      <c r="AR232" s="3"/>
      <c r="AS232" s="69"/>
      <c r="AT232" s="69"/>
      <c r="AU232" s="69"/>
    </row>
    <row r="233" spans="1:47" x14ac:dyDescent="0.3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51"/>
      <c r="O233" s="651"/>
      <c r="P233" s="651"/>
      <c r="Q233" s="651"/>
      <c r="R233" s="651"/>
      <c r="S233" s="651"/>
      <c r="T233" s="651"/>
      <c r="U233" s="651"/>
      <c r="V233" s="651"/>
      <c r="W233" s="651"/>
      <c r="X233" s="651"/>
      <c r="Y233" s="651"/>
      <c r="Z233" s="651"/>
      <c r="AA233" s="651"/>
      <c r="AB233" s="651"/>
      <c r="AC233" s="651"/>
      <c r="AD233" s="651"/>
      <c r="AE233" s="651"/>
      <c r="AF233" s="651"/>
      <c r="AG233" s="651"/>
      <c r="AH233" s="651"/>
      <c r="AI233" s="651"/>
      <c r="AJ233" s="105"/>
      <c r="AK233" s="105"/>
      <c r="AL233" s="105"/>
      <c r="AM233" s="105"/>
      <c r="AN233" s="105"/>
      <c r="AO233" s="284"/>
      <c r="AP233" s="81"/>
      <c r="AQ233" s="3"/>
      <c r="AR233" s="3"/>
      <c r="AS233" s="69"/>
      <c r="AT233" s="69"/>
      <c r="AU233" s="69"/>
    </row>
    <row r="234" spans="1:47" x14ac:dyDescent="0.3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51"/>
      <c r="O234" s="651"/>
      <c r="P234" s="651"/>
      <c r="Q234" s="651"/>
      <c r="R234" s="651"/>
      <c r="S234" s="651"/>
      <c r="T234" s="651"/>
      <c r="U234" s="651"/>
      <c r="V234" s="651"/>
      <c r="W234" s="651"/>
      <c r="X234" s="651"/>
      <c r="Y234" s="651"/>
      <c r="Z234" s="651"/>
      <c r="AA234" s="651"/>
      <c r="AB234" s="651"/>
      <c r="AC234" s="651"/>
      <c r="AD234" s="651"/>
      <c r="AE234" s="651"/>
      <c r="AF234" s="651"/>
      <c r="AG234" s="651"/>
      <c r="AH234" s="651"/>
      <c r="AI234" s="651"/>
      <c r="AJ234" s="105"/>
      <c r="AK234" s="105"/>
      <c r="AL234" s="105"/>
      <c r="AM234" s="105"/>
      <c r="AN234" s="105"/>
      <c r="AO234" s="284"/>
      <c r="AP234" s="81"/>
      <c r="AQ234" s="3"/>
      <c r="AR234" s="3"/>
      <c r="AS234" s="69"/>
      <c r="AT234" s="69"/>
      <c r="AU234" s="69"/>
    </row>
    <row r="235" spans="1:47" x14ac:dyDescent="0.3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51"/>
      <c r="O235" s="651"/>
      <c r="P235" s="651"/>
      <c r="Q235" s="651"/>
      <c r="R235" s="651"/>
      <c r="S235" s="651"/>
      <c r="T235" s="651"/>
      <c r="U235" s="651"/>
      <c r="V235" s="651"/>
      <c r="W235" s="651"/>
      <c r="X235" s="651"/>
      <c r="Y235" s="651"/>
      <c r="Z235" s="651"/>
      <c r="AA235" s="651"/>
      <c r="AB235" s="651"/>
      <c r="AC235" s="651"/>
      <c r="AD235" s="651"/>
      <c r="AE235" s="651"/>
      <c r="AF235" s="651"/>
      <c r="AG235" s="651"/>
      <c r="AH235" s="651"/>
      <c r="AI235" s="651"/>
      <c r="AJ235" s="105"/>
      <c r="AK235" s="105"/>
      <c r="AL235" s="105"/>
      <c r="AM235" s="105"/>
      <c r="AN235" s="105"/>
      <c r="AO235" s="284"/>
      <c r="AP235" s="81"/>
      <c r="AQ235" s="3"/>
      <c r="AR235" s="3"/>
      <c r="AS235" s="69"/>
      <c r="AT235" s="69"/>
      <c r="AU235" s="69"/>
    </row>
    <row r="236" spans="1:47" x14ac:dyDescent="0.3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51"/>
      <c r="O236" s="651"/>
      <c r="P236" s="651"/>
      <c r="Q236" s="651"/>
      <c r="R236" s="651"/>
      <c r="S236" s="651"/>
      <c r="T236" s="651"/>
      <c r="U236" s="651"/>
      <c r="V236" s="651"/>
      <c r="W236" s="651"/>
      <c r="X236" s="651"/>
      <c r="Y236" s="651"/>
      <c r="Z236" s="651"/>
      <c r="AA236" s="651"/>
      <c r="AB236" s="651"/>
      <c r="AC236" s="651"/>
      <c r="AD236" s="651"/>
      <c r="AE236" s="651"/>
      <c r="AF236" s="651"/>
      <c r="AG236" s="651"/>
      <c r="AH236" s="651"/>
      <c r="AI236" s="651"/>
      <c r="AJ236" s="105"/>
      <c r="AK236" s="105"/>
      <c r="AL236" s="105"/>
      <c r="AM236" s="105"/>
      <c r="AN236" s="105"/>
      <c r="AO236" s="284"/>
      <c r="AP236" s="81"/>
      <c r="AQ236" s="3"/>
      <c r="AR236" s="3"/>
      <c r="AS236" s="69"/>
      <c r="AT236" s="69"/>
      <c r="AU236" s="69"/>
    </row>
    <row r="237" spans="1:47" x14ac:dyDescent="0.3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51"/>
      <c r="O237" s="651"/>
      <c r="P237" s="651"/>
      <c r="Q237" s="651"/>
      <c r="R237" s="651"/>
      <c r="S237" s="651"/>
      <c r="T237" s="651"/>
      <c r="U237" s="651"/>
      <c r="V237" s="651"/>
      <c r="W237" s="651"/>
      <c r="X237" s="651"/>
      <c r="Y237" s="651"/>
      <c r="Z237" s="651"/>
      <c r="AA237" s="651"/>
      <c r="AB237" s="651"/>
      <c r="AC237" s="651"/>
      <c r="AD237" s="651"/>
      <c r="AE237" s="651"/>
      <c r="AF237" s="651"/>
      <c r="AG237" s="651"/>
      <c r="AH237" s="651"/>
      <c r="AI237" s="651"/>
      <c r="AJ237" s="105"/>
      <c r="AK237" s="105"/>
      <c r="AL237" s="105"/>
      <c r="AM237" s="105"/>
      <c r="AN237" s="105"/>
      <c r="AO237" s="284"/>
      <c r="AP237" s="81"/>
      <c r="AQ237" s="3"/>
      <c r="AR237" s="3"/>
      <c r="AS237" s="69"/>
      <c r="AT237" s="69"/>
      <c r="AU237" s="69"/>
    </row>
    <row r="238" spans="1:47" x14ac:dyDescent="0.3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51"/>
      <c r="O238" s="651"/>
      <c r="P238" s="651"/>
      <c r="Q238" s="651"/>
      <c r="R238" s="651"/>
      <c r="S238" s="651"/>
      <c r="T238" s="651"/>
      <c r="U238" s="651"/>
      <c r="V238" s="651"/>
      <c r="W238" s="651"/>
      <c r="X238" s="651"/>
      <c r="Y238" s="651"/>
      <c r="Z238" s="651"/>
      <c r="AA238" s="651"/>
      <c r="AB238" s="651"/>
      <c r="AC238" s="651"/>
      <c r="AD238" s="651"/>
      <c r="AE238" s="651"/>
      <c r="AF238" s="651"/>
      <c r="AG238" s="651"/>
      <c r="AH238" s="651"/>
      <c r="AI238" s="651"/>
      <c r="AJ238" s="105"/>
      <c r="AK238" s="105"/>
      <c r="AL238" s="105"/>
      <c r="AM238" s="105"/>
      <c r="AN238" s="105"/>
      <c r="AO238" s="284"/>
      <c r="AP238" s="81"/>
      <c r="AQ238" s="3"/>
      <c r="AR238" s="3"/>
      <c r="AS238" s="69"/>
      <c r="AT238" s="69"/>
      <c r="AU238" s="69"/>
    </row>
    <row r="239" spans="1:47" x14ac:dyDescent="0.3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51"/>
      <c r="O239" s="651"/>
      <c r="P239" s="651"/>
      <c r="Q239" s="651"/>
      <c r="R239" s="651"/>
      <c r="S239" s="651"/>
      <c r="T239" s="651"/>
      <c r="U239" s="651"/>
      <c r="V239" s="651"/>
      <c r="W239" s="651"/>
      <c r="X239" s="651"/>
      <c r="Y239" s="651"/>
      <c r="Z239" s="651"/>
      <c r="AA239" s="651"/>
      <c r="AB239" s="651"/>
      <c r="AC239" s="651"/>
      <c r="AD239" s="651"/>
      <c r="AE239" s="651"/>
      <c r="AF239" s="651"/>
      <c r="AG239" s="651"/>
      <c r="AH239" s="651"/>
      <c r="AI239" s="651"/>
      <c r="AJ239" s="105"/>
      <c r="AK239" s="105"/>
      <c r="AL239" s="105"/>
      <c r="AM239" s="105"/>
      <c r="AN239" s="105"/>
      <c r="AO239" s="284"/>
      <c r="AP239" s="81"/>
      <c r="AQ239" s="3"/>
      <c r="AR239" s="3"/>
      <c r="AS239" s="69"/>
      <c r="AT239" s="69"/>
      <c r="AU239" s="69"/>
    </row>
    <row r="240" spans="1:47" x14ac:dyDescent="0.3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51"/>
      <c r="O240" s="651"/>
      <c r="P240" s="651"/>
      <c r="Q240" s="651"/>
      <c r="R240" s="651"/>
      <c r="S240" s="651"/>
      <c r="T240" s="651"/>
      <c r="U240" s="651"/>
      <c r="V240" s="651"/>
      <c r="W240" s="651"/>
      <c r="X240" s="651"/>
      <c r="Y240" s="651"/>
      <c r="Z240" s="651"/>
      <c r="AA240" s="651"/>
      <c r="AB240" s="651"/>
      <c r="AC240" s="651"/>
      <c r="AD240" s="651"/>
      <c r="AE240" s="651"/>
      <c r="AF240" s="651"/>
      <c r="AG240" s="651"/>
      <c r="AH240" s="651"/>
      <c r="AI240" s="651"/>
      <c r="AJ240" s="105"/>
      <c r="AK240" s="105"/>
      <c r="AL240" s="105"/>
      <c r="AM240" s="105"/>
      <c r="AN240" s="105"/>
      <c r="AO240" s="284"/>
      <c r="AP240" s="81"/>
      <c r="AQ240" s="3"/>
      <c r="AR240" s="3"/>
      <c r="AS240" s="69"/>
      <c r="AT240" s="69"/>
      <c r="AU240" s="69"/>
    </row>
    <row r="241" spans="1:47" x14ac:dyDescent="0.3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51"/>
      <c r="O241" s="651"/>
      <c r="P241" s="651"/>
      <c r="Q241" s="651"/>
      <c r="R241" s="651"/>
      <c r="S241" s="651"/>
      <c r="T241" s="651"/>
      <c r="U241" s="651"/>
      <c r="V241" s="651"/>
      <c r="W241" s="651"/>
      <c r="X241" s="651"/>
      <c r="Y241" s="651"/>
      <c r="Z241" s="651"/>
      <c r="AA241" s="651"/>
      <c r="AB241" s="651"/>
      <c r="AC241" s="651"/>
      <c r="AD241" s="651"/>
      <c r="AE241" s="651"/>
      <c r="AF241" s="651"/>
      <c r="AG241" s="651"/>
      <c r="AH241" s="651"/>
      <c r="AI241" s="651"/>
      <c r="AJ241" s="105"/>
      <c r="AK241" s="105"/>
      <c r="AL241" s="105"/>
      <c r="AM241" s="105"/>
      <c r="AN241" s="105"/>
      <c r="AO241" s="284"/>
      <c r="AP241" s="81"/>
      <c r="AQ241" s="3"/>
      <c r="AR241" s="3"/>
      <c r="AS241" s="69"/>
      <c r="AT241" s="69"/>
      <c r="AU241" s="69"/>
    </row>
    <row r="242" spans="1:47" x14ac:dyDescent="0.3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51"/>
      <c r="O242" s="651"/>
      <c r="P242" s="651"/>
      <c r="Q242" s="651"/>
      <c r="R242" s="651"/>
      <c r="S242" s="651"/>
      <c r="T242" s="651"/>
      <c r="U242" s="651"/>
      <c r="V242" s="651"/>
      <c r="W242" s="651"/>
      <c r="X242" s="651"/>
      <c r="Y242" s="651"/>
      <c r="Z242" s="651"/>
      <c r="AA242" s="651"/>
      <c r="AB242" s="651"/>
      <c r="AC242" s="651"/>
      <c r="AD242" s="651"/>
      <c r="AE242" s="651"/>
      <c r="AF242" s="651"/>
      <c r="AG242" s="651"/>
      <c r="AH242" s="651"/>
      <c r="AI242" s="651"/>
      <c r="AJ242" s="105"/>
      <c r="AK242" s="105"/>
      <c r="AL242" s="105"/>
      <c r="AM242" s="105"/>
      <c r="AN242" s="105"/>
      <c r="AO242" s="284"/>
      <c r="AP242" s="81"/>
      <c r="AQ242" s="3"/>
      <c r="AR242" s="3"/>
      <c r="AS242" s="69"/>
      <c r="AT242" s="69"/>
      <c r="AU242" s="69"/>
    </row>
    <row r="243" spans="1:47" x14ac:dyDescent="0.3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51"/>
      <c r="O243" s="651"/>
      <c r="P243" s="651"/>
      <c r="Q243" s="651"/>
      <c r="R243" s="651"/>
      <c r="S243" s="651"/>
      <c r="T243" s="651"/>
      <c r="U243" s="651"/>
      <c r="V243" s="651"/>
      <c r="W243" s="651"/>
      <c r="X243" s="651"/>
      <c r="Y243" s="651"/>
      <c r="Z243" s="651"/>
      <c r="AA243" s="651"/>
      <c r="AB243" s="651"/>
      <c r="AC243" s="651"/>
      <c r="AD243" s="651"/>
      <c r="AE243" s="651"/>
      <c r="AF243" s="651"/>
      <c r="AG243" s="651"/>
      <c r="AH243" s="651"/>
      <c r="AI243" s="651"/>
      <c r="AJ243" s="105"/>
      <c r="AK243" s="105"/>
      <c r="AL243" s="105"/>
      <c r="AM243" s="105"/>
      <c r="AN243" s="105"/>
      <c r="AO243" s="284"/>
      <c r="AP243" s="81"/>
      <c r="AQ243" s="3"/>
      <c r="AR243" s="3"/>
      <c r="AS243" s="69"/>
      <c r="AT243" s="69"/>
      <c r="AU243" s="69"/>
    </row>
    <row r="244" spans="1:47" x14ac:dyDescent="0.3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51"/>
      <c r="O244" s="651"/>
      <c r="P244" s="651"/>
      <c r="Q244" s="651"/>
      <c r="R244" s="651"/>
      <c r="S244" s="651"/>
      <c r="T244" s="651"/>
      <c r="U244" s="651"/>
      <c r="V244" s="651"/>
      <c r="W244" s="651"/>
      <c r="X244" s="651"/>
      <c r="Y244" s="651"/>
      <c r="Z244" s="651"/>
      <c r="AA244" s="651"/>
      <c r="AB244" s="651"/>
      <c r="AC244" s="651"/>
      <c r="AD244" s="651"/>
      <c r="AE244" s="651"/>
      <c r="AF244" s="651"/>
      <c r="AG244" s="651"/>
      <c r="AH244" s="651"/>
      <c r="AI244" s="651"/>
      <c r="AJ244" s="105"/>
      <c r="AK244" s="105"/>
      <c r="AL244" s="105"/>
      <c r="AM244" s="105"/>
      <c r="AN244" s="105"/>
      <c r="AO244" s="284"/>
      <c r="AP244" s="81"/>
      <c r="AQ244" s="3"/>
      <c r="AR244" s="3"/>
      <c r="AS244" s="69"/>
      <c r="AT244" s="69"/>
      <c r="AU244" s="69"/>
    </row>
    <row r="245" spans="1:47" x14ac:dyDescent="0.3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51"/>
      <c r="O245" s="651"/>
      <c r="P245" s="651"/>
      <c r="Q245" s="651"/>
      <c r="R245" s="651"/>
      <c r="S245" s="651"/>
      <c r="T245" s="651"/>
      <c r="U245" s="651"/>
      <c r="V245" s="651"/>
      <c r="W245" s="651"/>
      <c r="X245" s="651"/>
      <c r="Y245" s="651"/>
      <c r="Z245" s="651"/>
      <c r="AA245" s="651"/>
      <c r="AB245" s="651"/>
      <c r="AC245" s="651"/>
      <c r="AD245" s="651"/>
      <c r="AE245" s="651"/>
      <c r="AF245" s="651"/>
      <c r="AG245" s="651"/>
      <c r="AH245" s="651"/>
      <c r="AI245" s="651"/>
      <c r="AJ245" s="105"/>
      <c r="AK245" s="105"/>
      <c r="AL245" s="105"/>
      <c r="AM245" s="105"/>
      <c r="AN245" s="105"/>
      <c r="AO245" s="284"/>
      <c r="AP245" s="81"/>
      <c r="AQ245" s="3"/>
      <c r="AR245" s="3"/>
      <c r="AS245" s="69"/>
      <c r="AT245" s="69"/>
      <c r="AU245" s="69"/>
    </row>
    <row r="246" spans="1:47" x14ac:dyDescent="0.3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51"/>
      <c r="O246" s="651"/>
      <c r="P246" s="651"/>
      <c r="Q246" s="651"/>
      <c r="R246" s="651"/>
      <c r="S246" s="651"/>
      <c r="T246" s="651"/>
      <c r="U246" s="651"/>
      <c r="V246" s="651"/>
      <c r="W246" s="651"/>
      <c r="X246" s="651"/>
      <c r="Y246" s="651"/>
      <c r="Z246" s="651"/>
      <c r="AA246" s="651"/>
      <c r="AB246" s="651"/>
      <c r="AC246" s="651"/>
      <c r="AD246" s="651"/>
      <c r="AE246" s="651"/>
      <c r="AF246" s="651"/>
      <c r="AG246" s="651"/>
      <c r="AH246" s="651"/>
      <c r="AI246" s="651"/>
      <c r="AJ246" s="105"/>
      <c r="AK246" s="105"/>
      <c r="AL246" s="105"/>
      <c r="AM246" s="105"/>
      <c r="AN246" s="105"/>
      <c r="AO246" s="284"/>
      <c r="AP246" s="81"/>
      <c r="AQ246" s="3"/>
      <c r="AR246" s="3"/>
      <c r="AS246" s="69"/>
      <c r="AT246" s="69"/>
      <c r="AU246" s="69"/>
    </row>
    <row r="247" spans="1:47" x14ac:dyDescent="0.3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51"/>
      <c r="O247" s="651"/>
      <c r="P247" s="651"/>
      <c r="Q247" s="651"/>
      <c r="R247" s="651"/>
      <c r="S247" s="651"/>
      <c r="T247" s="651"/>
      <c r="U247" s="651"/>
      <c r="V247" s="651"/>
      <c r="W247" s="651"/>
      <c r="X247" s="651"/>
      <c r="Y247" s="651"/>
      <c r="Z247" s="651"/>
      <c r="AA247" s="651"/>
      <c r="AB247" s="651"/>
      <c r="AC247" s="651"/>
      <c r="AD247" s="651"/>
      <c r="AE247" s="651"/>
      <c r="AF247" s="651"/>
      <c r="AG247" s="651"/>
      <c r="AH247" s="651"/>
      <c r="AI247" s="651"/>
      <c r="AJ247" s="105"/>
      <c r="AK247" s="105"/>
      <c r="AL247" s="105"/>
      <c r="AM247" s="105"/>
      <c r="AN247" s="105"/>
      <c r="AO247" s="284"/>
      <c r="AP247" s="81"/>
      <c r="AQ247" s="3"/>
      <c r="AR247" s="3"/>
      <c r="AS247" s="69"/>
      <c r="AT247" s="69"/>
      <c r="AU247" s="69"/>
    </row>
    <row r="248" spans="1:47" x14ac:dyDescent="0.3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51"/>
      <c r="O248" s="651"/>
      <c r="P248" s="651"/>
      <c r="Q248" s="651"/>
      <c r="R248" s="651"/>
      <c r="S248" s="651"/>
      <c r="T248" s="651"/>
      <c r="U248" s="651"/>
      <c r="V248" s="651"/>
      <c r="W248" s="651"/>
      <c r="X248" s="651"/>
      <c r="Y248" s="651"/>
      <c r="Z248" s="651"/>
      <c r="AA248" s="651"/>
      <c r="AB248" s="651"/>
      <c r="AC248" s="651"/>
      <c r="AD248" s="651"/>
      <c r="AE248" s="651"/>
      <c r="AF248" s="651"/>
      <c r="AG248" s="651"/>
      <c r="AH248" s="651"/>
      <c r="AI248" s="651"/>
      <c r="AJ248" s="105"/>
      <c r="AK248" s="105"/>
      <c r="AL248" s="105"/>
      <c r="AM248" s="105"/>
      <c r="AN248" s="105"/>
      <c r="AO248" s="284"/>
      <c r="AP248" s="81"/>
      <c r="AQ248" s="3"/>
      <c r="AR248" s="3"/>
      <c r="AS248" s="69"/>
      <c r="AT248" s="69"/>
      <c r="AU248" s="69"/>
    </row>
    <row r="249" spans="1:47" x14ac:dyDescent="0.3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51"/>
      <c r="O249" s="651"/>
      <c r="P249" s="651"/>
      <c r="Q249" s="651"/>
      <c r="R249" s="651"/>
      <c r="S249" s="651"/>
      <c r="T249" s="651"/>
      <c r="U249" s="651"/>
      <c r="V249" s="651"/>
      <c r="W249" s="651"/>
      <c r="X249" s="651"/>
      <c r="Y249" s="651"/>
      <c r="Z249" s="651"/>
      <c r="AA249" s="651"/>
      <c r="AB249" s="651"/>
      <c r="AC249" s="651"/>
      <c r="AD249" s="651"/>
      <c r="AE249" s="651"/>
      <c r="AF249" s="651"/>
      <c r="AG249" s="651"/>
      <c r="AH249" s="651"/>
      <c r="AI249" s="651"/>
      <c r="AJ249" s="105"/>
      <c r="AK249" s="105"/>
      <c r="AL249" s="105"/>
      <c r="AM249" s="105"/>
      <c r="AN249" s="105"/>
      <c r="AO249" s="284"/>
      <c r="AP249" s="81"/>
      <c r="AQ249" s="3"/>
      <c r="AR249" s="3"/>
      <c r="AS249" s="69"/>
      <c r="AT249" s="69"/>
      <c r="AU249" s="69"/>
    </row>
    <row r="250" spans="1:47" x14ac:dyDescent="0.3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51"/>
      <c r="O250" s="651"/>
      <c r="P250" s="651"/>
      <c r="Q250" s="651"/>
      <c r="R250" s="651"/>
      <c r="S250" s="651"/>
      <c r="T250" s="651"/>
      <c r="U250" s="651"/>
      <c r="V250" s="651"/>
      <c r="W250" s="651"/>
      <c r="X250" s="651"/>
      <c r="Y250" s="651"/>
      <c r="Z250" s="651"/>
      <c r="AA250" s="651"/>
      <c r="AB250" s="651"/>
      <c r="AC250" s="651"/>
      <c r="AD250" s="651"/>
      <c r="AE250" s="651"/>
      <c r="AF250" s="651"/>
      <c r="AG250" s="651"/>
      <c r="AH250" s="651"/>
      <c r="AI250" s="651"/>
      <c r="AJ250" s="105"/>
      <c r="AK250" s="105"/>
      <c r="AL250" s="105"/>
      <c r="AM250" s="105"/>
      <c r="AN250" s="105"/>
      <c r="AO250" s="284"/>
      <c r="AP250" s="81"/>
      <c r="AQ250" s="3"/>
      <c r="AR250" s="3"/>
      <c r="AS250" s="69"/>
      <c r="AT250" s="69"/>
      <c r="AU250" s="69"/>
    </row>
    <row r="251" spans="1:47" x14ac:dyDescent="0.3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51"/>
      <c r="O251" s="651"/>
      <c r="P251" s="651"/>
      <c r="Q251" s="651"/>
      <c r="R251" s="651"/>
      <c r="S251" s="651"/>
      <c r="T251" s="651"/>
      <c r="U251" s="651"/>
      <c r="V251" s="651"/>
      <c r="W251" s="651"/>
      <c r="X251" s="651"/>
      <c r="Y251" s="651"/>
      <c r="Z251" s="651"/>
      <c r="AA251" s="651"/>
      <c r="AB251" s="651"/>
      <c r="AC251" s="651"/>
      <c r="AD251" s="651"/>
      <c r="AE251" s="651"/>
      <c r="AF251" s="651"/>
      <c r="AG251" s="651"/>
      <c r="AH251" s="651"/>
      <c r="AI251" s="651"/>
      <c r="AJ251" s="105"/>
      <c r="AK251" s="105"/>
      <c r="AL251" s="105"/>
      <c r="AM251" s="105"/>
      <c r="AN251" s="105"/>
      <c r="AO251" s="284"/>
      <c r="AP251" s="81"/>
      <c r="AQ251" s="3"/>
      <c r="AR251" s="3"/>
      <c r="AS251" s="69"/>
      <c r="AT251" s="69"/>
      <c r="AU251" s="69"/>
    </row>
    <row r="252" spans="1:47" x14ac:dyDescent="0.3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51"/>
      <c r="O252" s="651"/>
      <c r="P252" s="651"/>
      <c r="Q252" s="651"/>
      <c r="R252" s="651"/>
      <c r="S252" s="651"/>
      <c r="T252" s="651"/>
      <c r="U252" s="651"/>
      <c r="V252" s="651"/>
      <c r="W252" s="651"/>
      <c r="X252" s="651"/>
      <c r="Y252" s="651"/>
      <c r="Z252" s="651"/>
      <c r="AA252" s="651"/>
      <c r="AB252" s="651"/>
      <c r="AC252" s="651"/>
      <c r="AD252" s="651"/>
      <c r="AE252" s="651"/>
      <c r="AF252" s="651"/>
      <c r="AG252" s="651"/>
      <c r="AH252" s="651"/>
      <c r="AI252" s="651"/>
      <c r="AJ252" s="105"/>
      <c r="AK252" s="105"/>
      <c r="AL252" s="105"/>
      <c r="AM252" s="105"/>
      <c r="AN252" s="105"/>
      <c r="AO252" s="284"/>
      <c r="AP252" s="81"/>
      <c r="AQ252" s="3"/>
      <c r="AR252" s="3"/>
      <c r="AS252" s="69"/>
      <c r="AT252" s="69"/>
      <c r="AU252" s="69"/>
    </row>
    <row r="253" spans="1:47" x14ac:dyDescent="0.3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51"/>
      <c r="O253" s="651"/>
      <c r="P253" s="651"/>
      <c r="Q253" s="651"/>
      <c r="R253" s="651"/>
      <c r="S253" s="651"/>
      <c r="T253" s="651"/>
      <c r="U253" s="651"/>
      <c r="V253" s="651"/>
      <c r="W253" s="651"/>
      <c r="X253" s="651"/>
      <c r="Y253" s="651"/>
      <c r="Z253" s="651"/>
      <c r="AA253" s="651"/>
      <c r="AB253" s="651"/>
      <c r="AC253" s="651"/>
      <c r="AD253" s="651"/>
      <c r="AE253" s="651"/>
      <c r="AF253" s="651"/>
      <c r="AG253" s="651"/>
      <c r="AH253" s="651"/>
      <c r="AI253" s="651"/>
      <c r="AJ253" s="105"/>
      <c r="AK253" s="105"/>
      <c r="AL253" s="105"/>
      <c r="AM253" s="105"/>
      <c r="AN253" s="105"/>
      <c r="AO253" s="284"/>
      <c r="AP253" s="81"/>
      <c r="AQ253" s="3"/>
      <c r="AR253" s="3"/>
      <c r="AS253" s="69"/>
      <c r="AT253" s="69"/>
      <c r="AU253" s="69"/>
    </row>
    <row r="254" spans="1:47" x14ac:dyDescent="0.3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51"/>
      <c r="O254" s="651"/>
      <c r="P254" s="651"/>
      <c r="Q254" s="651"/>
      <c r="R254" s="651"/>
      <c r="S254" s="651"/>
      <c r="T254" s="651"/>
      <c r="U254" s="651"/>
      <c r="V254" s="651"/>
      <c r="W254" s="651"/>
      <c r="X254" s="651"/>
      <c r="Y254" s="651"/>
      <c r="Z254" s="651"/>
      <c r="AA254" s="651"/>
      <c r="AB254" s="651"/>
      <c r="AC254" s="651"/>
      <c r="AD254" s="651"/>
      <c r="AE254" s="651"/>
      <c r="AF254" s="651"/>
      <c r="AG254" s="651"/>
      <c r="AH254" s="651"/>
      <c r="AI254" s="651"/>
      <c r="AJ254" s="105"/>
      <c r="AK254" s="105"/>
      <c r="AL254" s="105"/>
      <c r="AM254" s="105"/>
      <c r="AN254" s="105"/>
      <c r="AO254" s="284"/>
      <c r="AP254" s="81"/>
      <c r="AQ254" s="3"/>
      <c r="AR254" s="3"/>
      <c r="AS254" s="69"/>
      <c r="AT254" s="69"/>
      <c r="AU254" s="69"/>
    </row>
    <row r="255" spans="1:47" x14ac:dyDescent="0.3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51"/>
      <c r="O255" s="651"/>
      <c r="P255" s="651"/>
      <c r="Q255" s="651"/>
      <c r="R255" s="651"/>
      <c r="S255" s="651"/>
      <c r="T255" s="651"/>
      <c r="U255" s="651"/>
      <c r="V255" s="651"/>
      <c r="W255" s="651"/>
      <c r="X255" s="651"/>
      <c r="Y255" s="651"/>
      <c r="Z255" s="651"/>
      <c r="AA255" s="651"/>
      <c r="AB255" s="651"/>
      <c r="AC255" s="651"/>
      <c r="AD255" s="651"/>
      <c r="AE255" s="651"/>
      <c r="AF255" s="651"/>
      <c r="AG255" s="651"/>
      <c r="AH255" s="651"/>
      <c r="AI255" s="651"/>
      <c r="AJ255" s="105"/>
      <c r="AK255" s="105"/>
      <c r="AL255" s="105"/>
      <c r="AM255" s="105"/>
      <c r="AN255" s="105"/>
      <c r="AO255" s="284"/>
      <c r="AP255" s="81"/>
      <c r="AQ255" s="3"/>
      <c r="AR255" s="3"/>
      <c r="AS255" s="69"/>
      <c r="AT255" s="69"/>
      <c r="AU255" s="69"/>
    </row>
    <row r="256" spans="1:47" x14ac:dyDescent="0.3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51"/>
      <c r="O256" s="651"/>
      <c r="P256" s="651"/>
      <c r="Q256" s="651"/>
      <c r="R256" s="651"/>
      <c r="S256" s="651"/>
      <c r="T256" s="651"/>
      <c r="U256" s="651"/>
      <c r="V256" s="651"/>
      <c r="W256" s="651"/>
      <c r="X256" s="651"/>
      <c r="Y256" s="651"/>
      <c r="Z256" s="651"/>
      <c r="AA256" s="651"/>
      <c r="AB256" s="651"/>
      <c r="AC256" s="651"/>
      <c r="AD256" s="651"/>
      <c r="AE256" s="651"/>
      <c r="AF256" s="651"/>
      <c r="AG256" s="651"/>
      <c r="AH256" s="651"/>
      <c r="AI256" s="651"/>
      <c r="AJ256" s="105"/>
      <c r="AK256" s="105"/>
      <c r="AL256" s="105"/>
      <c r="AM256" s="105"/>
      <c r="AN256" s="105"/>
      <c r="AO256" s="284"/>
      <c r="AP256" s="81"/>
      <c r="AQ256" s="3"/>
      <c r="AR256" s="3"/>
      <c r="AS256" s="69"/>
      <c r="AT256" s="69"/>
      <c r="AU256" s="69"/>
    </row>
    <row r="257" spans="1:47" x14ac:dyDescent="0.3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51"/>
      <c r="O257" s="651"/>
      <c r="P257" s="651"/>
      <c r="Q257" s="651"/>
      <c r="R257" s="651"/>
      <c r="S257" s="651"/>
      <c r="T257" s="651"/>
      <c r="U257" s="651"/>
      <c r="V257" s="651"/>
      <c r="W257" s="651"/>
      <c r="X257" s="651"/>
      <c r="Y257" s="651"/>
      <c r="Z257" s="651"/>
      <c r="AA257" s="651"/>
      <c r="AB257" s="651"/>
      <c r="AC257" s="651"/>
      <c r="AD257" s="651"/>
      <c r="AE257" s="651"/>
      <c r="AF257" s="651"/>
      <c r="AG257" s="651"/>
      <c r="AH257" s="651"/>
      <c r="AI257" s="651"/>
      <c r="AJ257" s="105"/>
      <c r="AK257" s="105"/>
      <c r="AL257" s="105"/>
      <c r="AM257" s="105"/>
      <c r="AN257" s="105"/>
      <c r="AO257" s="284"/>
      <c r="AP257" s="81"/>
      <c r="AQ257" s="3"/>
      <c r="AR257" s="3"/>
      <c r="AS257" s="69"/>
      <c r="AT257" s="69"/>
      <c r="AU257" s="69"/>
    </row>
    <row r="258" spans="1:47" x14ac:dyDescent="0.3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51"/>
      <c r="O258" s="651"/>
      <c r="P258" s="651"/>
      <c r="Q258" s="651"/>
      <c r="R258" s="651"/>
      <c r="S258" s="651"/>
      <c r="T258" s="651"/>
      <c r="U258" s="651"/>
      <c r="V258" s="651"/>
      <c r="W258" s="651"/>
      <c r="X258" s="651"/>
      <c r="Y258" s="651"/>
      <c r="Z258" s="651"/>
      <c r="AA258" s="651"/>
      <c r="AB258" s="651"/>
      <c r="AC258" s="651"/>
      <c r="AD258" s="651"/>
      <c r="AE258" s="651"/>
      <c r="AF258" s="651"/>
      <c r="AG258" s="651"/>
      <c r="AH258" s="651"/>
      <c r="AI258" s="651"/>
      <c r="AJ258" s="105"/>
      <c r="AK258" s="105"/>
      <c r="AL258" s="105"/>
      <c r="AM258" s="105"/>
      <c r="AN258" s="105"/>
      <c r="AO258" s="284"/>
      <c r="AP258" s="81"/>
      <c r="AQ258" s="3"/>
      <c r="AR258" s="3"/>
      <c r="AS258" s="69"/>
      <c r="AT258" s="69"/>
      <c r="AU258" s="69"/>
    </row>
    <row r="259" spans="1:47" x14ac:dyDescent="0.3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51"/>
      <c r="O259" s="651"/>
      <c r="P259" s="651"/>
      <c r="Q259" s="651"/>
      <c r="R259" s="651"/>
      <c r="S259" s="651"/>
      <c r="T259" s="651"/>
      <c r="U259" s="651"/>
      <c r="V259" s="651"/>
      <c r="W259" s="651"/>
      <c r="X259" s="651"/>
      <c r="Y259" s="651"/>
      <c r="Z259" s="651"/>
      <c r="AA259" s="651"/>
      <c r="AB259" s="651"/>
      <c r="AC259" s="651"/>
      <c r="AD259" s="651"/>
      <c r="AE259" s="651"/>
      <c r="AF259" s="651"/>
      <c r="AG259" s="651"/>
      <c r="AH259" s="651"/>
      <c r="AI259" s="651"/>
      <c r="AJ259" s="105"/>
      <c r="AK259" s="105"/>
      <c r="AL259" s="105"/>
      <c r="AM259" s="105"/>
      <c r="AN259" s="105"/>
      <c r="AO259" s="284"/>
      <c r="AP259" s="81"/>
      <c r="AQ259" s="3"/>
      <c r="AR259" s="3"/>
      <c r="AS259" s="69"/>
      <c r="AT259" s="69"/>
      <c r="AU259" s="69"/>
    </row>
    <row r="260" spans="1:47" x14ac:dyDescent="0.3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51"/>
      <c r="O260" s="651"/>
      <c r="P260" s="651"/>
      <c r="Q260" s="651"/>
      <c r="R260" s="651"/>
      <c r="S260" s="651"/>
      <c r="T260" s="651"/>
      <c r="U260" s="651"/>
      <c r="V260" s="651"/>
      <c r="W260" s="651"/>
      <c r="X260" s="651"/>
      <c r="Y260" s="651"/>
      <c r="Z260" s="651"/>
      <c r="AA260" s="651"/>
      <c r="AB260" s="651"/>
      <c r="AC260" s="651"/>
      <c r="AD260" s="651"/>
      <c r="AE260" s="651"/>
      <c r="AF260" s="651"/>
      <c r="AG260" s="651"/>
      <c r="AH260" s="651"/>
      <c r="AI260" s="651"/>
      <c r="AJ260" s="105"/>
      <c r="AK260" s="105"/>
      <c r="AL260" s="105"/>
      <c r="AM260" s="105"/>
      <c r="AN260" s="105"/>
      <c r="AO260" s="284"/>
      <c r="AP260" s="81"/>
      <c r="AQ260" s="3"/>
      <c r="AR260" s="3"/>
      <c r="AS260" s="69"/>
      <c r="AT260" s="69"/>
      <c r="AU260" s="69"/>
    </row>
    <row r="261" spans="1:47" x14ac:dyDescent="0.3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51"/>
      <c r="O261" s="651"/>
      <c r="P261" s="651"/>
      <c r="Q261" s="651"/>
      <c r="R261" s="651"/>
      <c r="S261" s="651"/>
      <c r="T261" s="651"/>
      <c r="U261" s="651"/>
      <c r="V261" s="651"/>
      <c r="W261" s="651"/>
      <c r="X261" s="651"/>
      <c r="Y261" s="651"/>
      <c r="Z261" s="651"/>
      <c r="AA261" s="651"/>
      <c r="AB261" s="651"/>
      <c r="AC261" s="651"/>
      <c r="AD261" s="651"/>
      <c r="AE261" s="651"/>
      <c r="AF261" s="651"/>
      <c r="AG261" s="651"/>
      <c r="AH261" s="651"/>
      <c r="AI261" s="651"/>
      <c r="AJ261" s="105"/>
      <c r="AK261" s="105"/>
      <c r="AL261" s="105"/>
      <c r="AM261" s="105"/>
      <c r="AN261" s="105"/>
      <c r="AO261" s="284"/>
      <c r="AP261" s="81"/>
      <c r="AQ261" s="3"/>
      <c r="AR261" s="3"/>
      <c r="AS261" s="69"/>
      <c r="AT261" s="69"/>
      <c r="AU261" s="69"/>
    </row>
    <row r="262" spans="1:47" x14ac:dyDescent="0.3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51"/>
      <c r="O262" s="651"/>
      <c r="P262" s="651"/>
      <c r="Q262" s="651"/>
      <c r="R262" s="651"/>
      <c r="S262" s="651"/>
      <c r="T262" s="651"/>
      <c r="U262" s="651"/>
      <c r="V262" s="651"/>
      <c r="W262" s="651"/>
      <c r="X262" s="651"/>
      <c r="Y262" s="651"/>
      <c r="Z262" s="651"/>
      <c r="AA262" s="651"/>
      <c r="AB262" s="651"/>
      <c r="AC262" s="651"/>
      <c r="AD262" s="651"/>
      <c r="AE262" s="651"/>
      <c r="AF262" s="651"/>
      <c r="AG262" s="651"/>
      <c r="AH262" s="651"/>
      <c r="AI262" s="651"/>
      <c r="AJ262" s="105"/>
      <c r="AK262" s="105"/>
      <c r="AL262" s="105"/>
      <c r="AM262" s="105"/>
      <c r="AN262" s="105"/>
      <c r="AO262" s="284"/>
      <c r="AP262" s="81"/>
      <c r="AQ262" s="3"/>
      <c r="AR262" s="3"/>
      <c r="AS262" s="69"/>
      <c r="AT262" s="69"/>
      <c r="AU262" s="69"/>
    </row>
    <row r="263" spans="1:47" x14ac:dyDescent="0.3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51"/>
      <c r="O263" s="651"/>
      <c r="P263" s="651"/>
      <c r="Q263" s="651"/>
      <c r="R263" s="651"/>
      <c r="S263" s="651"/>
      <c r="T263" s="651"/>
      <c r="U263" s="651"/>
      <c r="V263" s="651"/>
      <c r="W263" s="651"/>
      <c r="X263" s="651"/>
      <c r="Y263" s="651"/>
      <c r="Z263" s="651"/>
      <c r="AA263" s="651"/>
      <c r="AB263" s="651"/>
      <c r="AC263" s="651"/>
      <c r="AD263" s="651"/>
      <c r="AE263" s="651"/>
      <c r="AF263" s="651"/>
      <c r="AG263" s="651"/>
      <c r="AH263" s="651"/>
      <c r="AI263" s="651"/>
      <c r="AJ263" s="105"/>
      <c r="AK263" s="105"/>
      <c r="AL263" s="105"/>
      <c r="AM263" s="105"/>
      <c r="AN263" s="105"/>
      <c r="AO263" s="284"/>
      <c r="AP263" s="81"/>
      <c r="AQ263" s="3"/>
      <c r="AR263" s="3"/>
      <c r="AS263" s="69"/>
      <c r="AT263" s="69"/>
      <c r="AU263" s="69"/>
    </row>
    <row r="264" spans="1:47" x14ac:dyDescent="0.3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51"/>
      <c r="O264" s="651"/>
      <c r="P264" s="651"/>
      <c r="Q264" s="651"/>
      <c r="R264" s="651"/>
      <c r="S264" s="651"/>
      <c r="T264" s="651"/>
      <c r="U264" s="651"/>
      <c r="V264" s="651"/>
      <c r="W264" s="651"/>
      <c r="X264" s="651"/>
      <c r="Y264" s="651"/>
      <c r="Z264" s="651"/>
      <c r="AA264" s="651"/>
      <c r="AB264" s="651"/>
      <c r="AC264" s="651"/>
      <c r="AD264" s="651"/>
      <c r="AE264" s="651"/>
      <c r="AF264" s="651"/>
      <c r="AG264" s="651"/>
      <c r="AH264" s="651"/>
      <c r="AI264" s="651"/>
      <c r="AJ264" s="105"/>
      <c r="AK264" s="105"/>
      <c r="AL264" s="105"/>
      <c r="AM264" s="105"/>
      <c r="AN264" s="105"/>
      <c r="AO264" s="284"/>
      <c r="AP264" s="81"/>
      <c r="AQ264" s="3"/>
      <c r="AR264" s="3"/>
      <c r="AS264" s="69"/>
      <c r="AT264" s="69"/>
      <c r="AU264" s="69"/>
    </row>
    <row r="265" spans="1:47" x14ac:dyDescent="0.3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51"/>
      <c r="O265" s="651"/>
      <c r="P265" s="651"/>
      <c r="Q265" s="651"/>
      <c r="R265" s="651"/>
      <c r="S265" s="651"/>
      <c r="T265" s="651"/>
      <c r="U265" s="651"/>
      <c r="V265" s="651"/>
      <c r="W265" s="651"/>
      <c r="X265" s="651"/>
      <c r="Y265" s="651"/>
      <c r="Z265" s="651"/>
      <c r="AA265" s="651"/>
      <c r="AB265" s="651"/>
      <c r="AC265" s="651"/>
      <c r="AD265" s="651"/>
      <c r="AE265" s="651"/>
      <c r="AF265" s="651"/>
      <c r="AG265" s="651"/>
      <c r="AH265" s="651"/>
      <c r="AI265" s="651"/>
      <c r="AJ265" s="105"/>
      <c r="AK265" s="105"/>
      <c r="AL265" s="105"/>
      <c r="AM265" s="105"/>
      <c r="AN265" s="105"/>
      <c r="AO265" s="284"/>
      <c r="AP265" s="81"/>
      <c r="AQ265" s="3"/>
      <c r="AR265" s="3"/>
      <c r="AS265" s="69"/>
      <c r="AT265" s="69"/>
      <c r="AU265" s="69"/>
    </row>
    <row r="266" spans="1:47" x14ac:dyDescent="0.3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51"/>
      <c r="O266" s="651"/>
      <c r="P266" s="651"/>
      <c r="Q266" s="651"/>
      <c r="R266" s="651"/>
      <c r="S266" s="651"/>
      <c r="T266" s="651"/>
      <c r="U266" s="651"/>
      <c r="V266" s="651"/>
      <c r="W266" s="651"/>
      <c r="X266" s="651"/>
      <c r="Y266" s="651"/>
      <c r="Z266" s="651"/>
      <c r="AA266" s="651"/>
      <c r="AB266" s="651"/>
      <c r="AC266" s="651"/>
      <c r="AD266" s="651"/>
      <c r="AE266" s="651"/>
      <c r="AF266" s="651"/>
      <c r="AG266" s="651"/>
      <c r="AH266" s="651"/>
      <c r="AI266" s="651"/>
      <c r="AJ266" s="105"/>
      <c r="AK266" s="105"/>
      <c r="AL266" s="105"/>
      <c r="AM266" s="105"/>
      <c r="AN266" s="105"/>
      <c r="AO266" s="284"/>
      <c r="AP266" s="81"/>
      <c r="AQ266" s="3"/>
      <c r="AR266" s="3"/>
      <c r="AS266" s="69"/>
      <c r="AT266" s="69"/>
      <c r="AU266" s="69"/>
    </row>
    <row r="267" spans="1:47" x14ac:dyDescent="0.3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51"/>
      <c r="O267" s="651"/>
      <c r="P267" s="651"/>
      <c r="Q267" s="651"/>
      <c r="R267" s="651"/>
      <c r="S267" s="651"/>
      <c r="T267" s="651"/>
      <c r="U267" s="651"/>
      <c r="V267" s="651"/>
      <c r="W267" s="651"/>
      <c r="X267" s="651"/>
      <c r="Y267" s="651"/>
      <c r="Z267" s="651"/>
      <c r="AA267" s="651"/>
      <c r="AB267" s="651"/>
      <c r="AC267" s="651"/>
      <c r="AD267" s="651"/>
      <c r="AE267" s="651"/>
      <c r="AF267" s="651"/>
      <c r="AG267" s="651"/>
      <c r="AH267" s="651"/>
      <c r="AI267" s="651"/>
      <c r="AJ267" s="105"/>
      <c r="AK267" s="105"/>
      <c r="AL267" s="105"/>
      <c r="AM267" s="105"/>
      <c r="AN267" s="105"/>
      <c r="AO267" s="284"/>
      <c r="AP267" s="81"/>
      <c r="AQ267" s="3"/>
      <c r="AR267" s="3"/>
      <c r="AS267" s="69"/>
      <c r="AT267" s="69"/>
      <c r="AU267" s="69"/>
    </row>
    <row r="268" spans="1:47" x14ac:dyDescent="0.3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51"/>
      <c r="O268" s="651"/>
      <c r="P268" s="651"/>
      <c r="Q268" s="651"/>
      <c r="R268" s="651"/>
      <c r="S268" s="651"/>
      <c r="T268" s="651"/>
      <c r="U268" s="651"/>
      <c r="V268" s="651"/>
      <c r="W268" s="651"/>
      <c r="X268" s="651"/>
      <c r="Y268" s="651"/>
      <c r="Z268" s="651"/>
      <c r="AA268" s="651"/>
      <c r="AB268" s="651"/>
      <c r="AC268" s="651"/>
      <c r="AD268" s="651"/>
      <c r="AE268" s="651"/>
      <c r="AF268" s="651"/>
      <c r="AG268" s="651"/>
      <c r="AH268" s="651"/>
      <c r="AI268" s="651"/>
      <c r="AJ268" s="105"/>
      <c r="AK268" s="105"/>
      <c r="AL268" s="105"/>
      <c r="AM268" s="105"/>
      <c r="AN268" s="105"/>
      <c r="AO268" s="284"/>
      <c r="AP268" s="81"/>
      <c r="AQ268" s="3"/>
      <c r="AR268" s="3"/>
      <c r="AS268" s="69"/>
      <c r="AT268" s="69"/>
      <c r="AU268" s="69"/>
    </row>
    <row r="269" spans="1:47" x14ac:dyDescent="0.3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51"/>
      <c r="O269" s="651"/>
      <c r="P269" s="651"/>
      <c r="Q269" s="651"/>
      <c r="R269" s="651"/>
      <c r="S269" s="651"/>
      <c r="T269" s="651"/>
      <c r="U269" s="651"/>
      <c r="V269" s="651"/>
      <c r="W269" s="651"/>
      <c r="X269" s="651"/>
      <c r="Y269" s="651"/>
      <c r="Z269" s="651"/>
      <c r="AA269" s="651"/>
      <c r="AB269" s="651"/>
      <c r="AC269" s="651"/>
      <c r="AD269" s="651"/>
      <c r="AE269" s="651"/>
      <c r="AF269" s="651"/>
      <c r="AG269" s="651"/>
      <c r="AH269" s="651"/>
      <c r="AI269" s="651"/>
      <c r="AJ269" s="105"/>
      <c r="AK269" s="105"/>
      <c r="AL269" s="105"/>
      <c r="AM269" s="105"/>
      <c r="AN269" s="105"/>
      <c r="AO269" s="284"/>
      <c r="AP269" s="81"/>
      <c r="AQ269" s="3"/>
      <c r="AR269" s="3"/>
      <c r="AS269" s="69"/>
      <c r="AT269" s="69"/>
      <c r="AU269" s="69"/>
    </row>
    <row r="270" spans="1:47" x14ac:dyDescent="0.3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284"/>
      <c r="AP270" s="81"/>
      <c r="AQ270" s="3"/>
      <c r="AR270" s="3"/>
      <c r="AS270" s="69"/>
      <c r="AT270" s="69"/>
      <c r="AU270" s="69"/>
    </row>
    <row r="271" spans="1:47" x14ac:dyDescent="0.3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  <c r="AN271" s="105"/>
      <c r="AO271" s="284"/>
      <c r="AP271" s="81"/>
      <c r="AQ271" s="3"/>
      <c r="AR271" s="3"/>
      <c r="AS271" s="69"/>
      <c r="AT271" s="69"/>
      <c r="AU271" s="69"/>
    </row>
    <row r="272" spans="1:47" x14ac:dyDescent="0.3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284"/>
      <c r="AP272" s="81"/>
      <c r="AQ272" s="3"/>
      <c r="AR272" s="3"/>
      <c r="AS272" s="69"/>
      <c r="AT272" s="69"/>
      <c r="AU272" s="69"/>
    </row>
    <row r="273" spans="1:47" x14ac:dyDescent="0.3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284"/>
      <c r="AP273" s="81"/>
      <c r="AQ273" s="3"/>
      <c r="AR273" s="3"/>
      <c r="AS273" s="69"/>
      <c r="AT273" s="69"/>
      <c r="AU273" s="69"/>
    </row>
    <row r="274" spans="1:47" x14ac:dyDescent="0.3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284"/>
      <c r="AP274" s="81"/>
      <c r="AQ274" s="3"/>
      <c r="AR274" s="3"/>
      <c r="AS274" s="69"/>
      <c r="AT274" s="69"/>
      <c r="AU274" s="69"/>
    </row>
    <row r="275" spans="1:47" x14ac:dyDescent="0.3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284"/>
      <c r="AP275" s="81"/>
      <c r="AQ275" s="3"/>
      <c r="AR275" s="3"/>
      <c r="AS275" s="69"/>
      <c r="AT275" s="69"/>
      <c r="AU275" s="69"/>
    </row>
    <row r="276" spans="1:47" x14ac:dyDescent="0.3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284"/>
      <c r="AP276" s="81"/>
      <c r="AQ276" s="3"/>
      <c r="AR276" s="3"/>
      <c r="AS276" s="69"/>
      <c r="AT276" s="69"/>
      <c r="AU276" s="69"/>
    </row>
    <row r="277" spans="1:47" x14ac:dyDescent="0.3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  <c r="AN277" s="105"/>
      <c r="AO277" s="284"/>
      <c r="AP277" s="81"/>
      <c r="AQ277" s="3"/>
      <c r="AR277" s="3"/>
      <c r="AS277" s="69"/>
      <c r="AT277" s="69"/>
      <c r="AU277" s="69"/>
    </row>
    <row r="278" spans="1:47" x14ac:dyDescent="0.3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5"/>
      <c r="AN278" s="105"/>
      <c r="AO278" s="284"/>
      <c r="AP278" s="81"/>
      <c r="AQ278" s="3"/>
      <c r="AR278" s="3"/>
      <c r="AS278" s="69"/>
      <c r="AT278" s="69"/>
      <c r="AU278" s="69"/>
    </row>
    <row r="279" spans="1:47" x14ac:dyDescent="0.3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  <c r="AL279" s="105"/>
      <c r="AM279" s="105"/>
      <c r="AN279" s="105"/>
      <c r="AO279" s="284"/>
      <c r="AP279" s="81"/>
      <c r="AQ279" s="3"/>
      <c r="AR279" s="3"/>
      <c r="AS279" s="69"/>
      <c r="AT279" s="69"/>
      <c r="AU279" s="69"/>
    </row>
    <row r="280" spans="1:47" x14ac:dyDescent="0.3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  <c r="AL280" s="105"/>
      <c r="AM280" s="105"/>
      <c r="AN280" s="105"/>
      <c r="AO280" s="284"/>
      <c r="AP280" s="81"/>
      <c r="AQ280" s="3"/>
      <c r="AR280" s="3"/>
      <c r="AS280" s="69"/>
      <c r="AT280" s="69"/>
      <c r="AU280" s="69"/>
    </row>
    <row r="281" spans="1:47" x14ac:dyDescent="0.3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  <c r="AJ281" s="105"/>
      <c r="AK281" s="105"/>
      <c r="AL281" s="105"/>
      <c r="AM281" s="105"/>
      <c r="AN281" s="105"/>
      <c r="AO281" s="284"/>
      <c r="AP281" s="81"/>
      <c r="AQ281" s="3"/>
      <c r="AR281" s="3"/>
      <c r="AS281" s="69"/>
      <c r="AT281" s="69"/>
      <c r="AU281" s="69"/>
    </row>
    <row r="282" spans="1:47" x14ac:dyDescent="0.3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  <c r="AO282" s="284"/>
      <c r="AP282" s="81"/>
      <c r="AQ282" s="3"/>
      <c r="AR282" s="3"/>
      <c r="AS282" s="69"/>
      <c r="AT282" s="69"/>
      <c r="AU282" s="69"/>
    </row>
    <row r="283" spans="1:47" x14ac:dyDescent="0.3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  <c r="AO283" s="284"/>
      <c r="AP283" s="81"/>
      <c r="AQ283" s="3"/>
      <c r="AR283" s="3"/>
      <c r="AS283" s="69"/>
      <c r="AT283" s="69"/>
      <c r="AU283" s="69"/>
    </row>
    <row r="284" spans="1:47" x14ac:dyDescent="0.3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  <c r="AB284" s="105"/>
      <c r="AC284" s="105"/>
      <c r="AD284" s="105"/>
      <c r="AE284" s="105"/>
      <c r="AF284" s="105"/>
      <c r="AG284" s="105"/>
      <c r="AH284" s="105"/>
      <c r="AI284" s="105"/>
      <c r="AJ284" s="105"/>
      <c r="AK284" s="105"/>
      <c r="AL284" s="105"/>
      <c r="AM284" s="105"/>
      <c r="AN284" s="105"/>
      <c r="AO284" s="284"/>
      <c r="AP284" s="81"/>
      <c r="AQ284" s="3"/>
      <c r="AR284" s="3"/>
      <c r="AS284" s="69"/>
      <c r="AT284" s="69"/>
      <c r="AU284" s="69"/>
    </row>
    <row r="285" spans="1:47" x14ac:dyDescent="0.3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  <c r="AB285" s="105"/>
      <c r="AC285" s="105"/>
      <c r="AD285" s="105"/>
      <c r="AE285" s="105"/>
      <c r="AF285" s="105"/>
      <c r="AG285" s="105"/>
      <c r="AH285" s="105"/>
      <c r="AI285" s="105"/>
      <c r="AJ285" s="105"/>
      <c r="AK285" s="105"/>
      <c r="AL285" s="105"/>
      <c r="AM285" s="105"/>
      <c r="AN285" s="105"/>
      <c r="AO285" s="284"/>
      <c r="AP285" s="81"/>
      <c r="AQ285" s="3"/>
      <c r="AR285" s="3"/>
      <c r="AS285" s="69"/>
      <c r="AT285" s="69"/>
      <c r="AU285" s="69"/>
    </row>
    <row r="286" spans="1:47" x14ac:dyDescent="0.3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  <c r="AB286" s="105"/>
      <c r="AC286" s="105"/>
      <c r="AD286" s="105"/>
      <c r="AE286" s="105"/>
      <c r="AF286" s="105"/>
      <c r="AG286" s="105"/>
      <c r="AH286" s="105"/>
      <c r="AI286" s="105"/>
      <c r="AJ286" s="105"/>
      <c r="AK286" s="105"/>
      <c r="AL286" s="105"/>
      <c r="AM286" s="105"/>
      <c r="AN286" s="105"/>
      <c r="AO286" s="284"/>
      <c r="AP286" s="81"/>
      <c r="AQ286" s="3"/>
      <c r="AR286" s="3"/>
      <c r="AS286" s="69"/>
      <c r="AT286" s="69"/>
      <c r="AU286" s="69"/>
    </row>
    <row r="287" spans="1:47" x14ac:dyDescent="0.3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  <c r="AA287" s="105"/>
      <c r="AB287" s="105"/>
      <c r="AC287" s="105"/>
      <c r="AD287" s="105"/>
      <c r="AE287" s="105"/>
      <c r="AF287" s="105"/>
      <c r="AG287" s="105"/>
      <c r="AH287" s="105"/>
      <c r="AI287" s="105"/>
      <c r="AJ287" s="105"/>
      <c r="AK287" s="105"/>
      <c r="AL287" s="105"/>
      <c r="AM287" s="105"/>
      <c r="AN287" s="105"/>
      <c r="AO287" s="284"/>
      <c r="AP287" s="81"/>
      <c r="AQ287" s="3"/>
      <c r="AR287" s="3"/>
      <c r="AS287" s="69"/>
      <c r="AT287" s="69"/>
      <c r="AU287" s="69"/>
    </row>
    <row r="288" spans="1:47" x14ac:dyDescent="0.3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05"/>
      <c r="AK288" s="105"/>
      <c r="AL288" s="105"/>
      <c r="AM288" s="105"/>
      <c r="AN288" s="105"/>
      <c r="AO288" s="284"/>
      <c r="AP288" s="81"/>
      <c r="AQ288" s="3"/>
      <c r="AR288" s="3"/>
      <c r="AS288" s="69"/>
      <c r="AT288" s="69"/>
      <c r="AU288" s="69"/>
    </row>
    <row r="289" spans="1:47" x14ac:dyDescent="0.3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  <c r="AK289" s="105"/>
      <c r="AL289" s="105"/>
      <c r="AM289" s="105"/>
      <c r="AN289" s="105"/>
      <c r="AO289" s="284"/>
      <c r="AP289" s="81"/>
      <c r="AQ289" s="3"/>
      <c r="AR289" s="3"/>
      <c r="AS289" s="69"/>
      <c r="AT289" s="69"/>
      <c r="AU289" s="69"/>
    </row>
    <row r="290" spans="1:47" x14ac:dyDescent="0.3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05"/>
      <c r="AK290" s="105"/>
      <c r="AL290" s="105"/>
      <c r="AM290" s="105"/>
      <c r="AN290" s="105"/>
      <c r="AO290" s="284"/>
      <c r="AP290" s="81"/>
      <c r="AQ290" s="3"/>
      <c r="AR290" s="3"/>
      <c r="AS290" s="69"/>
      <c r="AT290" s="69"/>
      <c r="AU290" s="69"/>
    </row>
    <row r="291" spans="1:47" x14ac:dyDescent="0.3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  <c r="AJ291" s="105"/>
      <c r="AK291" s="105"/>
      <c r="AL291" s="105"/>
      <c r="AM291" s="105"/>
      <c r="AN291" s="105"/>
      <c r="AO291" s="284"/>
      <c r="AP291" s="81"/>
      <c r="AQ291" s="3"/>
      <c r="AR291" s="3"/>
      <c r="AS291" s="69"/>
      <c r="AT291" s="69"/>
      <c r="AU291" s="69"/>
    </row>
    <row r="292" spans="1:47" x14ac:dyDescent="0.3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5"/>
      <c r="AG292" s="105"/>
      <c r="AH292" s="105"/>
      <c r="AI292" s="105"/>
      <c r="AJ292" s="105"/>
      <c r="AK292" s="105"/>
      <c r="AL292" s="105"/>
      <c r="AM292" s="105"/>
      <c r="AN292" s="105"/>
      <c r="AO292" s="284"/>
      <c r="AP292" s="81"/>
      <c r="AQ292" s="3"/>
      <c r="AR292" s="3"/>
      <c r="AS292" s="69"/>
      <c r="AT292" s="69"/>
      <c r="AU292" s="69"/>
    </row>
    <row r="293" spans="1:47" x14ac:dyDescent="0.3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105"/>
      <c r="AG293" s="105"/>
      <c r="AH293" s="105"/>
      <c r="AI293" s="105"/>
      <c r="AJ293" s="105"/>
      <c r="AK293" s="105"/>
      <c r="AL293" s="105"/>
      <c r="AM293" s="105"/>
      <c r="AN293" s="105"/>
      <c r="AO293" s="284"/>
      <c r="AP293" s="81"/>
      <c r="AQ293" s="3"/>
      <c r="AR293" s="3"/>
      <c r="AS293" s="69"/>
      <c r="AT293" s="69"/>
      <c r="AU293" s="69"/>
    </row>
    <row r="294" spans="1:47" x14ac:dyDescent="0.3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05"/>
      <c r="AK294" s="105"/>
      <c r="AL294" s="105"/>
      <c r="AM294" s="105"/>
      <c r="AN294" s="105"/>
      <c r="AO294" s="284"/>
      <c r="AP294" s="81"/>
      <c r="AQ294" s="3"/>
      <c r="AR294" s="3"/>
      <c r="AS294" s="69"/>
      <c r="AT294" s="69"/>
      <c r="AU294" s="69"/>
    </row>
    <row r="295" spans="1:47" x14ac:dyDescent="0.3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05"/>
      <c r="AJ295" s="105"/>
      <c r="AK295" s="105"/>
      <c r="AL295" s="105"/>
      <c r="AM295" s="105"/>
      <c r="AN295" s="105"/>
      <c r="AO295" s="284"/>
      <c r="AP295" s="81"/>
      <c r="AQ295" s="3"/>
      <c r="AR295" s="3"/>
      <c r="AS295" s="69"/>
      <c r="AT295" s="69"/>
      <c r="AU295" s="69"/>
    </row>
    <row r="296" spans="1:47" x14ac:dyDescent="0.3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  <c r="AK296" s="105"/>
      <c r="AL296" s="105"/>
      <c r="AM296" s="105"/>
      <c r="AN296" s="105"/>
      <c r="AO296" s="284"/>
      <c r="AP296" s="81"/>
      <c r="AQ296" s="3"/>
      <c r="AR296" s="3"/>
      <c r="AS296" s="69"/>
      <c r="AT296" s="69"/>
      <c r="AU296" s="69"/>
    </row>
    <row r="297" spans="1:47" x14ac:dyDescent="0.3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05"/>
      <c r="AK297" s="105"/>
      <c r="AL297" s="105"/>
      <c r="AM297" s="105"/>
      <c r="AN297" s="105"/>
      <c r="AO297" s="284"/>
      <c r="AP297" s="81"/>
      <c r="AQ297" s="3"/>
      <c r="AR297" s="3"/>
      <c r="AS297" s="69"/>
      <c r="AT297" s="69"/>
      <c r="AU297" s="69"/>
    </row>
    <row r="298" spans="1:47" x14ac:dyDescent="0.3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05"/>
      <c r="AK298" s="105"/>
      <c r="AL298" s="105"/>
      <c r="AM298" s="105"/>
      <c r="AN298" s="105"/>
      <c r="AO298" s="284"/>
      <c r="AP298" s="81"/>
      <c r="AQ298" s="3"/>
      <c r="AR298" s="3"/>
      <c r="AS298" s="69"/>
      <c r="AT298" s="69"/>
      <c r="AU298" s="69"/>
    </row>
    <row r="299" spans="1:47" x14ac:dyDescent="0.3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  <c r="AO299" s="284"/>
      <c r="AP299" s="81"/>
      <c r="AQ299" s="3"/>
      <c r="AR299" s="3"/>
      <c r="AS299" s="69"/>
      <c r="AT299" s="69"/>
      <c r="AU299" s="69"/>
    </row>
    <row r="300" spans="1:47" x14ac:dyDescent="0.3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05"/>
      <c r="AK300" s="105"/>
      <c r="AL300" s="105"/>
      <c r="AM300" s="105"/>
      <c r="AN300" s="105"/>
      <c r="AO300" s="284"/>
      <c r="AP300" s="81"/>
      <c r="AQ300" s="3"/>
      <c r="AR300" s="3"/>
      <c r="AS300" s="69"/>
      <c r="AT300" s="69"/>
      <c r="AU300" s="69"/>
    </row>
    <row r="301" spans="1:47" x14ac:dyDescent="0.3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  <c r="AK301" s="105"/>
      <c r="AL301" s="105"/>
      <c r="AM301" s="105"/>
      <c r="AN301" s="105"/>
      <c r="AO301" s="284"/>
      <c r="AP301" s="81"/>
      <c r="AQ301" s="3"/>
      <c r="AR301" s="3"/>
      <c r="AS301" s="69"/>
    </row>
    <row r="302" spans="1:47" x14ac:dyDescent="0.3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  <c r="AJ302" s="105"/>
      <c r="AK302" s="105"/>
      <c r="AL302" s="105"/>
      <c r="AM302" s="105"/>
      <c r="AN302" s="105"/>
      <c r="AO302" s="284"/>
      <c r="AP302" s="81"/>
      <c r="AQ302" s="3"/>
      <c r="AR302" s="3"/>
      <c r="AS302" s="69"/>
    </row>
    <row r="303" spans="1:47" x14ac:dyDescent="0.3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  <c r="AK303" s="105"/>
      <c r="AL303" s="105"/>
      <c r="AM303" s="105"/>
      <c r="AN303" s="105"/>
      <c r="AO303" s="284"/>
      <c r="AP303" s="81"/>
      <c r="AQ303" s="3"/>
      <c r="AR303" s="3"/>
      <c r="AS303" s="69"/>
    </row>
    <row r="304" spans="1:47" x14ac:dyDescent="0.3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105"/>
      <c r="AK304" s="105"/>
      <c r="AL304" s="105"/>
      <c r="AM304" s="105"/>
      <c r="AN304" s="105"/>
      <c r="AO304" s="284"/>
      <c r="AP304" s="81"/>
      <c r="AQ304" s="3"/>
      <c r="AR304" s="3"/>
      <c r="AS304" s="69"/>
    </row>
    <row r="305" spans="1:45" x14ac:dyDescent="0.3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5"/>
      <c r="AG305" s="105"/>
      <c r="AH305" s="105"/>
      <c r="AI305" s="105"/>
      <c r="AJ305" s="105"/>
      <c r="AK305" s="105"/>
      <c r="AL305" s="105"/>
      <c r="AM305" s="105"/>
      <c r="AN305" s="105"/>
      <c r="AO305" s="284"/>
      <c r="AP305" s="81"/>
      <c r="AQ305" s="3"/>
      <c r="AR305" s="3"/>
      <c r="AS305" s="69"/>
    </row>
    <row r="306" spans="1:45" x14ac:dyDescent="0.3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  <c r="AG306" s="105"/>
      <c r="AH306" s="105"/>
      <c r="AI306" s="105"/>
      <c r="AJ306" s="105"/>
      <c r="AK306" s="105"/>
      <c r="AL306" s="105"/>
      <c r="AM306" s="105"/>
      <c r="AN306" s="105"/>
      <c r="AO306" s="284"/>
      <c r="AP306" s="81"/>
      <c r="AQ306" s="3"/>
      <c r="AR306" s="3"/>
      <c r="AS306" s="69"/>
    </row>
    <row r="307" spans="1:45" x14ac:dyDescent="0.3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  <c r="AJ307" s="105"/>
      <c r="AK307" s="105"/>
      <c r="AL307" s="105"/>
      <c r="AM307" s="105"/>
      <c r="AN307" s="105"/>
      <c r="AO307" s="284"/>
      <c r="AP307" s="81"/>
      <c r="AQ307" s="3"/>
      <c r="AR307" s="3"/>
      <c r="AS307" s="69"/>
    </row>
    <row r="308" spans="1:45" x14ac:dyDescent="0.3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105"/>
      <c r="AK308" s="105"/>
      <c r="AL308" s="105"/>
      <c r="AM308" s="105"/>
      <c r="AN308" s="105"/>
      <c r="AO308" s="284"/>
      <c r="AP308" s="81"/>
      <c r="AQ308" s="3"/>
      <c r="AR308" s="3"/>
      <c r="AS308" s="69"/>
    </row>
    <row r="309" spans="1:45" x14ac:dyDescent="0.3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5"/>
      <c r="AG309" s="105"/>
      <c r="AH309" s="105"/>
      <c r="AI309" s="105"/>
      <c r="AJ309" s="105"/>
      <c r="AK309" s="105"/>
      <c r="AL309" s="105"/>
      <c r="AM309" s="105"/>
      <c r="AN309" s="105"/>
      <c r="AO309" s="284"/>
      <c r="AP309" s="81"/>
      <c r="AQ309" s="3"/>
      <c r="AR309" s="3"/>
      <c r="AS309" s="69"/>
    </row>
    <row r="310" spans="1:45" x14ac:dyDescent="0.3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5"/>
      <c r="AG310" s="105"/>
      <c r="AH310" s="105"/>
      <c r="AI310" s="105"/>
      <c r="AJ310" s="105"/>
      <c r="AK310" s="105"/>
      <c r="AL310" s="105"/>
      <c r="AM310" s="105"/>
      <c r="AN310" s="105"/>
      <c r="AO310" s="284"/>
      <c r="AP310" s="81"/>
      <c r="AQ310" s="3"/>
      <c r="AR310" s="3"/>
      <c r="AS310" s="69"/>
    </row>
    <row r="311" spans="1:45" x14ac:dyDescent="0.3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  <c r="AJ311" s="105"/>
      <c r="AK311" s="105"/>
      <c r="AL311" s="105"/>
      <c r="AM311" s="105"/>
      <c r="AN311" s="105"/>
      <c r="AO311" s="284"/>
      <c r="AP311" s="81"/>
      <c r="AQ311" s="3"/>
      <c r="AR311" s="3"/>
      <c r="AS311" s="69"/>
    </row>
    <row r="312" spans="1:45" x14ac:dyDescent="0.3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  <c r="AJ312" s="105"/>
      <c r="AK312" s="105"/>
      <c r="AL312" s="105"/>
      <c r="AM312" s="105"/>
      <c r="AN312" s="105"/>
      <c r="AO312" s="284"/>
      <c r="AP312" s="81"/>
      <c r="AQ312" s="3"/>
      <c r="AR312" s="3"/>
      <c r="AS312" s="69"/>
    </row>
    <row r="313" spans="1:45" x14ac:dyDescent="0.3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5"/>
      <c r="AG313" s="105"/>
      <c r="AH313" s="105"/>
      <c r="AI313" s="105"/>
      <c r="AJ313" s="105"/>
      <c r="AK313" s="105"/>
      <c r="AL313" s="105"/>
      <c r="AM313" s="105"/>
      <c r="AN313" s="105"/>
      <c r="AO313" s="284"/>
      <c r="AP313" s="81"/>
      <c r="AQ313" s="3"/>
      <c r="AR313" s="3"/>
      <c r="AS313" s="69"/>
    </row>
    <row r="314" spans="1:45" x14ac:dyDescent="0.3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284"/>
      <c r="AP314" s="81"/>
      <c r="AQ314" s="3"/>
      <c r="AR314" s="3"/>
      <c r="AS314" s="69"/>
    </row>
    <row r="315" spans="1:45" x14ac:dyDescent="0.3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  <c r="AK315" s="105"/>
      <c r="AL315" s="105"/>
      <c r="AM315" s="105"/>
      <c r="AN315" s="105"/>
      <c r="AO315" s="284"/>
      <c r="AP315" s="81"/>
      <c r="AQ315" s="3"/>
      <c r="AR315" s="3"/>
      <c r="AS315" s="69"/>
    </row>
    <row r="316" spans="1:45" x14ac:dyDescent="0.3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284"/>
      <c r="AP316" s="81"/>
      <c r="AQ316" s="3"/>
      <c r="AR316" s="3"/>
      <c r="AS316" s="69"/>
    </row>
    <row r="317" spans="1:45" x14ac:dyDescent="0.3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  <c r="AN317" s="105"/>
      <c r="AO317" s="284"/>
      <c r="AP317" s="81"/>
      <c r="AQ317" s="3"/>
      <c r="AR317" s="3"/>
      <c r="AS317" s="69"/>
    </row>
    <row r="318" spans="1:45" x14ac:dyDescent="0.3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  <c r="AL318" s="105"/>
      <c r="AM318" s="105"/>
      <c r="AN318" s="105"/>
      <c r="AO318" s="284"/>
      <c r="AP318" s="81"/>
      <c r="AQ318" s="3"/>
      <c r="AR318" s="3"/>
      <c r="AS318" s="69"/>
    </row>
    <row r="319" spans="1:45" x14ac:dyDescent="0.3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  <c r="AH319" s="105"/>
      <c r="AI319" s="105"/>
      <c r="AJ319" s="105"/>
      <c r="AK319" s="105"/>
      <c r="AL319" s="105"/>
      <c r="AM319" s="105"/>
      <c r="AN319" s="105"/>
      <c r="AO319" s="284"/>
      <c r="AP319" s="81"/>
      <c r="AQ319" s="3"/>
      <c r="AR319" s="3"/>
      <c r="AS319" s="69"/>
    </row>
    <row r="320" spans="1:45" x14ac:dyDescent="0.3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  <c r="AH320" s="105"/>
      <c r="AI320" s="105"/>
      <c r="AJ320" s="105"/>
      <c r="AK320" s="105"/>
      <c r="AL320" s="105"/>
      <c r="AM320" s="105"/>
      <c r="AN320" s="105"/>
      <c r="AO320" s="284"/>
      <c r="AP320" s="81"/>
      <c r="AQ320" s="3"/>
      <c r="AR320" s="3"/>
      <c r="AS320" s="69"/>
    </row>
    <row r="321" spans="1:45" x14ac:dyDescent="0.3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105"/>
      <c r="AG321" s="105"/>
      <c r="AH321" s="105"/>
      <c r="AI321" s="105"/>
      <c r="AJ321" s="105"/>
      <c r="AK321" s="105"/>
      <c r="AL321" s="105"/>
      <c r="AM321" s="105"/>
      <c r="AN321" s="105"/>
      <c r="AO321" s="284"/>
      <c r="AP321" s="81"/>
      <c r="AQ321" s="3"/>
      <c r="AR321" s="3"/>
      <c r="AS321" s="69"/>
    </row>
    <row r="322" spans="1:45" x14ac:dyDescent="0.3">
      <c r="A322" s="107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105"/>
      <c r="AG322" s="105"/>
      <c r="AH322" s="105"/>
      <c r="AI322" s="105"/>
      <c r="AJ322" s="105"/>
      <c r="AK322" s="105"/>
      <c r="AL322" s="105"/>
      <c r="AM322" s="105"/>
      <c r="AN322" s="105"/>
      <c r="AO322" s="284"/>
      <c r="AP322" s="81"/>
      <c r="AQ322" s="3"/>
      <c r="AR322" s="3"/>
      <c r="AS322" s="69"/>
    </row>
    <row r="323" spans="1:45" x14ac:dyDescent="0.3">
      <c r="A323" s="107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5"/>
      <c r="AJ323" s="105"/>
      <c r="AK323" s="105"/>
      <c r="AL323" s="105"/>
      <c r="AM323" s="105"/>
      <c r="AN323" s="105"/>
      <c r="AO323" s="284"/>
      <c r="AP323" s="81"/>
      <c r="AQ323" s="3"/>
      <c r="AR323" s="3"/>
      <c r="AS323" s="69"/>
    </row>
    <row r="324" spans="1:45" x14ac:dyDescent="0.3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5"/>
      <c r="AD324" s="105"/>
      <c r="AE324" s="105"/>
      <c r="AF324" s="105"/>
      <c r="AG324" s="105"/>
      <c r="AH324" s="105"/>
      <c r="AI324" s="105"/>
      <c r="AJ324" s="105"/>
      <c r="AK324" s="105"/>
      <c r="AL324" s="105"/>
      <c r="AM324" s="105"/>
      <c r="AN324" s="105"/>
      <c r="AO324" s="284"/>
      <c r="AP324" s="81"/>
      <c r="AQ324" s="3"/>
      <c r="AR324" s="3"/>
      <c r="AS324" s="69"/>
    </row>
    <row r="325" spans="1:45" x14ac:dyDescent="0.3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5"/>
      <c r="AD325" s="105"/>
      <c r="AE325" s="105"/>
      <c r="AF325" s="105"/>
      <c r="AG325" s="105"/>
      <c r="AH325" s="105"/>
      <c r="AI325" s="105"/>
      <c r="AJ325" s="105"/>
      <c r="AK325" s="105"/>
      <c r="AL325" s="105"/>
      <c r="AM325" s="105"/>
      <c r="AN325" s="105"/>
      <c r="AO325" s="284"/>
      <c r="AP325" s="81"/>
      <c r="AQ325" s="3"/>
      <c r="AR325" s="3"/>
      <c r="AS325" s="69"/>
    </row>
    <row r="326" spans="1:45" x14ac:dyDescent="0.3">
      <c r="A326" s="107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5"/>
      <c r="AD326" s="105"/>
      <c r="AE326" s="105"/>
      <c r="AF326" s="105"/>
      <c r="AG326" s="105"/>
      <c r="AH326" s="105"/>
      <c r="AI326" s="105"/>
      <c r="AJ326" s="105"/>
      <c r="AK326" s="105"/>
      <c r="AL326" s="105"/>
      <c r="AM326" s="105"/>
      <c r="AN326" s="105"/>
      <c r="AO326" s="284"/>
      <c r="AP326" s="81"/>
      <c r="AQ326" s="3"/>
      <c r="AR326" s="3"/>
      <c r="AS326" s="69"/>
    </row>
    <row r="327" spans="1:45" x14ac:dyDescent="0.3">
      <c r="A327" s="10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5"/>
      <c r="AD327" s="105"/>
      <c r="AE327" s="105"/>
      <c r="AF327" s="105"/>
      <c r="AG327" s="105"/>
      <c r="AH327" s="105"/>
      <c r="AI327" s="105"/>
      <c r="AJ327" s="105"/>
      <c r="AK327" s="105"/>
      <c r="AL327" s="105"/>
      <c r="AM327" s="105"/>
      <c r="AN327" s="105"/>
      <c r="AO327" s="284"/>
      <c r="AP327" s="81"/>
      <c r="AQ327" s="3"/>
      <c r="AR327" s="3"/>
      <c r="AS327" s="69"/>
    </row>
    <row r="328" spans="1:45" x14ac:dyDescent="0.3">
      <c r="A328" s="107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  <c r="AB328" s="105"/>
      <c r="AC328" s="105"/>
      <c r="AD328" s="105"/>
      <c r="AE328" s="105"/>
      <c r="AF328" s="105"/>
      <c r="AG328" s="105"/>
      <c r="AH328" s="105"/>
      <c r="AI328" s="105"/>
      <c r="AJ328" s="105"/>
      <c r="AK328" s="105"/>
      <c r="AL328" s="105"/>
      <c r="AM328" s="105"/>
      <c r="AN328" s="105"/>
      <c r="AO328" s="284"/>
      <c r="AP328" s="81"/>
      <c r="AQ328" s="3"/>
      <c r="AR328" s="3"/>
      <c r="AS328" s="69"/>
    </row>
    <row r="329" spans="1:45" x14ac:dyDescent="0.3">
      <c r="A329" s="107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  <c r="AE329" s="105"/>
      <c r="AF329" s="105"/>
      <c r="AG329" s="105"/>
      <c r="AH329" s="105"/>
      <c r="AI329" s="105"/>
      <c r="AJ329" s="105"/>
      <c r="AK329" s="105"/>
      <c r="AL329" s="105"/>
      <c r="AM329" s="105"/>
      <c r="AN329" s="105"/>
      <c r="AO329" s="284"/>
      <c r="AP329" s="81"/>
      <c r="AQ329" s="3"/>
      <c r="AR329" s="3"/>
      <c r="AS329" s="69"/>
    </row>
    <row r="330" spans="1:45" x14ac:dyDescent="0.3">
      <c r="A330" s="107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5"/>
      <c r="AD330" s="105"/>
      <c r="AE330" s="105"/>
      <c r="AF330" s="105"/>
      <c r="AG330" s="105"/>
      <c r="AH330" s="105"/>
      <c r="AI330" s="105"/>
      <c r="AJ330" s="105"/>
      <c r="AK330" s="105"/>
      <c r="AL330" s="105"/>
      <c r="AM330" s="105"/>
      <c r="AN330" s="105"/>
      <c r="AO330" s="284"/>
      <c r="AP330" s="81"/>
      <c r="AQ330" s="3"/>
      <c r="AR330" s="3"/>
      <c r="AS330" s="69"/>
    </row>
    <row r="331" spans="1:45" x14ac:dyDescent="0.3">
      <c r="A331" s="107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  <c r="AB331" s="105"/>
      <c r="AC331" s="105"/>
      <c r="AD331" s="105"/>
      <c r="AE331" s="105"/>
      <c r="AF331" s="105"/>
      <c r="AG331" s="105"/>
      <c r="AH331" s="105"/>
      <c r="AI331" s="105"/>
      <c r="AJ331" s="105"/>
      <c r="AK331" s="105"/>
      <c r="AL331" s="105"/>
      <c r="AM331" s="105"/>
      <c r="AN331" s="105"/>
      <c r="AO331" s="284"/>
      <c r="AP331" s="81"/>
      <c r="AQ331" s="3"/>
      <c r="AR331" s="3"/>
      <c r="AS331" s="69"/>
    </row>
    <row r="332" spans="1:45" x14ac:dyDescent="0.3">
      <c r="A332" s="107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5"/>
      <c r="AC332" s="105"/>
      <c r="AD332" s="105"/>
      <c r="AE332" s="105"/>
      <c r="AF332" s="105"/>
      <c r="AG332" s="105"/>
      <c r="AH332" s="105"/>
      <c r="AI332" s="105"/>
      <c r="AJ332" s="105"/>
      <c r="AK332" s="105"/>
      <c r="AL332" s="105"/>
      <c r="AM332" s="105"/>
      <c r="AN332" s="105"/>
      <c r="AO332" s="284"/>
      <c r="AP332" s="81"/>
      <c r="AQ332" s="3"/>
      <c r="AR332" s="3"/>
      <c r="AS332" s="69"/>
    </row>
    <row r="333" spans="1:45" x14ac:dyDescent="0.3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05"/>
      <c r="AF333" s="105"/>
      <c r="AG333" s="105"/>
      <c r="AH333" s="105"/>
      <c r="AI333" s="105"/>
      <c r="AJ333" s="105"/>
      <c r="AK333" s="105"/>
      <c r="AL333" s="105"/>
      <c r="AM333" s="105"/>
      <c r="AN333" s="105"/>
      <c r="AO333" s="284"/>
      <c r="AP333" s="81"/>
      <c r="AQ333" s="3"/>
      <c r="AR333" s="3"/>
      <c r="AS333" s="69"/>
    </row>
    <row r="334" spans="1:45" x14ac:dyDescent="0.3">
      <c r="A334" s="107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05"/>
      <c r="AF334" s="105"/>
      <c r="AG334" s="105"/>
      <c r="AH334" s="105"/>
      <c r="AI334" s="105"/>
      <c r="AJ334" s="105"/>
      <c r="AK334" s="105"/>
      <c r="AL334" s="105"/>
      <c r="AM334" s="105"/>
      <c r="AN334" s="105"/>
      <c r="AO334" s="284"/>
      <c r="AP334" s="81"/>
      <c r="AQ334" s="3"/>
      <c r="AR334" s="3"/>
      <c r="AS334" s="69"/>
    </row>
    <row r="335" spans="1:45" x14ac:dyDescent="0.3">
      <c r="A335" s="107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5"/>
      <c r="AD335" s="105"/>
      <c r="AE335" s="105"/>
      <c r="AF335" s="105"/>
      <c r="AG335" s="105"/>
      <c r="AH335" s="105"/>
      <c r="AI335" s="105"/>
      <c r="AJ335" s="105"/>
      <c r="AK335" s="105"/>
      <c r="AL335" s="105"/>
      <c r="AM335" s="105"/>
      <c r="AN335" s="105"/>
      <c r="AO335" s="284"/>
      <c r="AP335" s="81"/>
      <c r="AQ335" s="3"/>
      <c r="AR335" s="3"/>
      <c r="AS335" s="69"/>
    </row>
    <row r="336" spans="1:45" x14ac:dyDescent="0.3">
      <c r="A336" s="107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5"/>
      <c r="AC336" s="105"/>
      <c r="AD336" s="105"/>
      <c r="AE336" s="105"/>
      <c r="AF336" s="105"/>
      <c r="AG336" s="105"/>
      <c r="AH336" s="105"/>
      <c r="AI336" s="105"/>
      <c r="AJ336" s="105"/>
      <c r="AK336" s="105"/>
      <c r="AL336" s="105"/>
      <c r="AM336" s="105"/>
      <c r="AN336" s="105"/>
      <c r="AO336" s="284"/>
      <c r="AP336" s="81"/>
      <c r="AQ336" s="3"/>
      <c r="AR336" s="3"/>
      <c r="AS336" s="69"/>
    </row>
    <row r="337" spans="1:45" x14ac:dyDescent="0.3">
      <c r="A337" s="10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5"/>
      <c r="AD337" s="105"/>
      <c r="AE337" s="105"/>
      <c r="AF337" s="105"/>
      <c r="AG337" s="105"/>
      <c r="AH337" s="105"/>
      <c r="AI337" s="105"/>
      <c r="AJ337" s="105"/>
      <c r="AK337" s="105"/>
      <c r="AL337" s="105"/>
      <c r="AM337" s="105"/>
      <c r="AN337" s="105"/>
      <c r="AO337" s="284"/>
      <c r="AP337" s="81"/>
      <c r="AQ337" s="3"/>
      <c r="AR337" s="3"/>
      <c r="AS337" s="69"/>
    </row>
    <row r="338" spans="1:45" x14ac:dyDescent="0.3">
      <c r="A338" s="107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  <c r="AB338" s="105"/>
      <c r="AC338" s="105"/>
      <c r="AD338" s="105"/>
      <c r="AE338" s="105"/>
      <c r="AF338" s="105"/>
      <c r="AG338" s="105"/>
      <c r="AH338" s="105"/>
      <c r="AI338" s="105"/>
      <c r="AJ338" s="105"/>
      <c r="AK338" s="105"/>
      <c r="AL338" s="105"/>
      <c r="AM338" s="105"/>
      <c r="AN338" s="105"/>
      <c r="AO338" s="284"/>
      <c r="AP338" s="81"/>
      <c r="AQ338" s="3"/>
      <c r="AR338" s="3"/>
      <c r="AS338" s="69"/>
    </row>
    <row r="339" spans="1:45" x14ac:dyDescent="0.3">
      <c r="A339" s="107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5"/>
      <c r="AC339" s="105"/>
      <c r="AD339" s="105"/>
      <c r="AE339" s="105"/>
      <c r="AF339" s="105"/>
      <c r="AG339" s="105"/>
      <c r="AH339" s="105"/>
      <c r="AI339" s="105"/>
      <c r="AJ339" s="105"/>
      <c r="AK339" s="105"/>
      <c r="AL339" s="105"/>
      <c r="AM339" s="105"/>
      <c r="AN339" s="105"/>
      <c r="AO339" s="284"/>
      <c r="AP339" s="81"/>
      <c r="AQ339" s="3"/>
      <c r="AR339" s="3"/>
      <c r="AS339" s="69"/>
    </row>
    <row r="340" spans="1:45" x14ac:dyDescent="0.3">
      <c r="A340" s="107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5"/>
      <c r="AD340" s="105"/>
      <c r="AE340" s="105"/>
      <c r="AF340" s="105"/>
      <c r="AG340" s="105"/>
      <c r="AH340" s="105"/>
      <c r="AI340" s="105"/>
      <c r="AJ340" s="105"/>
      <c r="AK340" s="105"/>
      <c r="AL340" s="105"/>
      <c r="AM340" s="105"/>
      <c r="AN340" s="105"/>
      <c r="AO340" s="284"/>
      <c r="AP340" s="81"/>
      <c r="AQ340" s="3"/>
      <c r="AR340" s="3"/>
      <c r="AS340" s="69"/>
    </row>
    <row r="341" spans="1:45" x14ac:dyDescent="0.3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  <c r="AA341" s="108"/>
      <c r="AB341" s="108"/>
      <c r="AC341" s="108"/>
      <c r="AD341" s="108"/>
      <c r="AE341" s="108"/>
      <c r="AF341" s="108"/>
      <c r="AG341" s="108"/>
      <c r="AH341" s="108"/>
      <c r="AI341" s="108"/>
      <c r="AJ341" s="108"/>
      <c r="AK341" s="108"/>
      <c r="AL341" s="108"/>
      <c r="AM341" s="108"/>
      <c r="AN341" s="108"/>
      <c r="AO341" s="285"/>
      <c r="AP341" s="3"/>
      <c r="AQ341" s="3"/>
      <c r="AR341" s="3"/>
      <c r="AS341" s="69"/>
    </row>
    <row r="342" spans="1:45" x14ac:dyDescent="0.3">
      <c r="A342" s="107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  <c r="AA342" s="108"/>
      <c r="AB342" s="108"/>
      <c r="AC342" s="108"/>
      <c r="AD342" s="108"/>
      <c r="AE342" s="108"/>
      <c r="AF342" s="108"/>
      <c r="AG342" s="108"/>
      <c r="AH342" s="108"/>
      <c r="AI342" s="108"/>
      <c r="AJ342" s="108"/>
      <c r="AK342" s="108"/>
      <c r="AL342" s="108"/>
      <c r="AM342" s="108"/>
      <c r="AN342" s="108"/>
      <c r="AO342" s="285"/>
      <c r="AP342" s="3"/>
      <c r="AQ342" s="3"/>
      <c r="AR342" s="3"/>
      <c r="AS342" s="69"/>
    </row>
    <row r="343" spans="1:45" x14ac:dyDescent="0.3">
      <c r="A343" s="107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  <c r="AA343" s="108"/>
      <c r="AB343" s="108"/>
      <c r="AC343" s="108"/>
      <c r="AD343" s="108"/>
      <c r="AE343" s="108"/>
      <c r="AF343" s="108"/>
      <c r="AG343" s="108"/>
      <c r="AH343" s="108"/>
      <c r="AI343" s="108"/>
      <c r="AJ343" s="108"/>
      <c r="AK343" s="108"/>
      <c r="AL343" s="108"/>
      <c r="AM343" s="108"/>
      <c r="AN343" s="108"/>
      <c r="AO343" s="285"/>
      <c r="AP343" s="3"/>
      <c r="AQ343" s="3"/>
      <c r="AR343" s="3"/>
      <c r="AS343" s="69"/>
    </row>
    <row r="344" spans="1:45" x14ac:dyDescent="0.3">
      <c r="A344" s="107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  <c r="X344" s="108"/>
      <c r="Y344" s="108"/>
      <c r="Z344" s="108"/>
      <c r="AA344" s="108"/>
      <c r="AB344" s="108"/>
      <c r="AC344" s="108"/>
      <c r="AD344" s="108"/>
      <c r="AE344" s="108"/>
      <c r="AF344" s="108"/>
      <c r="AG344" s="108"/>
      <c r="AH344" s="108"/>
      <c r="AI344" s="108"/>
      <c r="AJ344" s="108"/>
      <c r="AK344" s="108"/>
      <c r="AL344" s="108"/>
      <c r="AM344" s="108"/>
      <c r="AN344" s="108"/>
      <c r="AO344" s="285"/>
      <c r="AP344" s="3"/>
      <c r="AQ344" s="3"/>
      <c r="AR344" s="3"/>
      <c r="AS344" s="69"/>
    </row>
    <row r="345" spans="1:45" x14ac:dyDescent="0.3">
      <c r="A345" s="107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8"/>
      <c r="O345" s="108"/>
      <c r="P345" s="108"/>
      <c r="Q345" s="108"/>
      <c r="R345" s="108"/>
      <c r="S345" s="108"/>
      <c r="T345" s="108"/>
      <c r="U345" s="108"/>
      <c r="V345" s="108"/>
      <c r="W345" s="108"/>
      <c r="X345" s="108"/>
      <c r="Y345" s="108"/>
      <c r="Z345" s="108"/>
      <c r="AA345" s="108"/>
      <c r="AB345" s="108"/>
      <c r="AC345" s="108"/>
      <c r="AD345" s="108"/>
      <c r="AE345" s="108"/>
      <c r="AF345" s="108"/>
      <c r="AG345" s="108"/>
      <c r="AH345" s="108"/>
      <c r="AI345" s="108"/>
      <c r="AJ345" s="108"/>
      <c r="AK345" s="108"/>
      <c r="AL345" s="108"/>
      <c r="AM345" s="108"/>
      <c r="AN345" s="108"/>
      <c r="AO345" s="285"/>
      <c r="AP345" s="3"/>
      <c r="AQ345" s="3"/>
      <c r="AR345" s="3"/>
      <c r="AS345" s="69"/>
    </row>
    <row r="346" spans="1:45" x14ac:dyDescent="0.3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  <c r="X346" s="108"/>
      <c r="Y346" s="108"/>
      <c r="Z346" s="108"/>
      <c r="AA346" s="108"/>
      <c r="AB346" s="108"/>
      <c r="AC346" s="108"/>
      <c r="AD346" s="108"/>
      <c r="AE346" s="108"/>
      <c r="AF346" s="108"/>
      <c r="AG346" s="108"/>
      <c r="AH346" s="108"/>
      <c r="AI346" s="108"/>
      <c r="AJ346" s="108"/>
      <c r="AK346" s="108"/>
      <c r="AL346" s="108"/>
      <c r="AM346" s="108"/>
      <c r="AN346" s="108"/>
      <c r="AO346" s="285"/>
      <c r="AP346" s="3"/>
      <c r="AQ346" s="3"/>
      <c r="AR346" s="3"/>
      <c r="AS346" s="69"/>
    </row>
    <row r="347" spans="1:45" x14ac:dyDescent="0.3">
      <c r="A347" s="10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  <c r="X347" s="108"/>
      <c r="Y347" s="108"/>
      <c r="Z347" s="108"/>
      <c r="AA347" s="108"/>
      <c r="AB347" s="108"/>
      <c r="AC347" s="108"/>
      <c r="AD347" s="108"/>
      <c r="AE347" s="108"/>
      <c r="AF347" s="108"/>
      <c r="AG347" s="108"/>
      <c r="AH347" s="108"/>
      <c r="AI347" s="108"/>
      <c r="AJ347" s="108"/>
      <c r="AK347" s="108"/>
      <c r="AL347" s="108"/>
      <c r="AM347" s="108"/>
      <c r="AN347" s="108"/>
      <c r="AO347" s="285"/>
      <c r="AP347" s="3"/>
      <c r="AQ347" s="3"/>
      <c r="AR347" s="3"/>
      <c r="AS347" s="69"/>
    </row>
    <row r="348" spans="1:45" x14ac:dyDescent="0.3">
      <c r="A348" s="107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  <c r="AA348" s="108"/>
      <c r="AB348" s="108"/>
      <c r="AC348" s="108"/>
      <c r="AD348" s="108"/>
      <c r="AE348" s="108"/>
      <c r="AF348" s="108"/>
      <c r="AG348" s="108"/>
      <c r="AH348" s="108"/>
      <c r="AI348" s="108"/>
      <c r="AJ348" s="108"/>
      <c r="AK348" s="108"/>
      <c r="AL348" s="108"/>
      <c r="AM348" s="108"/>
      <c r="AN348" s="108"/>
      <c r="AO348" s="285"/>
      <c r="AP348" s="3"/>
      <c r="AQ348" s="3"/>
      <c r="AR348" s="3"/>
      <c r="AS348" s="69"/>
    </row>
    <row r="349" spans="1:45" x14ac:dyDescent="0.3">
      <c r="A349" s="107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8"/>
      <c r="O349" s="108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  <c r="AA349" s="108"/>
      <c r="AB349" s="108"/>
      <c r="AC349" s="108"/>
      <c r="AD349" s="108"/>
      <c r="AE349" s="108"/>
      <c r="AF349" s="108"/>
      <c r="AG349" s="108"/>
      <c r="AH349" s="108"/>
      <c r="AI349" s="108"/>
      <c r="AJ349" s="108"/>
      <c r="AK349" s="108"/>
      <c r="AL349" s="108"/>
      <c r="AM349" s="108"/>
      <c r="AN349" s="108"/>
      <c r="AO349" s="285"/>
      <c r="AP349" s="3"/>
      <c r="AQ349" s="3"/>
      <c r="AR349" s="3"/>
      <c r="AS349" s="69"/>
    </row>
    <row r="350" spans="1:45" x14ac:dyDescent="0.3">
      <c r="A350" s="107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  <c r="X350" s="108"/>
      <c r="Y350" s="108"/>
      <c r="Z350" s="108"/>
      <c r="AA350" s="108"/>
      <c r="AB350" s="108"/>
      <c r="AC350" s="108"/>
      <c r="AD350" s="108"/>
      <c r="AE350" s="108"/>
      <c r="AF350" s="108"/>
      <c r="AG350" s="108"/>
      <c r="AH350" s="108"/>
      <c r="AI350" s="108"/>
      <c r="AJ350" s="108"/>
      <c r="AK350" s="108"/>
      <c r="AL350" s="108"/>
      <c r="AM350" s="108"/>
      <c r="AN350" s="108"/>
      <c r="AO350" s="285"/>
      <c r="AP350" s="3"/>
      <c r="AQ350" s="3"/>
      <c r="AR350" s="3"/>
      <c r="AS350" s="69"/>
    </row>
    <row r="351" spans="1:45" x14ac:dyDescent="0.3">
      <c r="A351" s="107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8"/>
      <c r="O351" s="108"/>
      <c r="P351" s="108"/>
      <c r="Q351" s="108"/>
      <c r="R351" s="108"/>
      <c r="S351" s="108"/>
      <c r="T351" s="108"/>
      <c r="U351" s="108"/>
      <c r="V351" s="108"/>
      <c r="W351" s="108"/>
      <c r="X351" s="108"/>
      <c r="Y351" s="108"/>
      <c r="Z351" s="108"/>
      <c r="AA351" s="108"/>
      <c r="AB351" s="108"/>
      <c r="AC351" s="108"/>
      <c r="AD351" s="108"/>
      <c r="AE351" s="108"/>
      <c r="AF351" s="108"/>
      <c r="AG351" s="108"/>
      <c r="AH351" s="108"/>
      <c r="AI351" s="108"/>
      <c r="AJ351" s="108"/>
      <c r="AK351" s="108"/>
      <c r="AL351" s="108"/>
      <c r="AM351" s="108"/>
      <c r="AN351" s="108"/>
      <c r="AO351" s="285"/>
      <c r="AP351" s="3"/>
      <c r="AQ351" s="3"/>
      <c r="AR351" s="3"/>
      <c r="AS351" s="69"/>
    </row>
    <row r="352" spans="1:45" x14ac:dyDescent="0.3">
      <c r="A352" s="107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8"/>
      <c r="O352" s="108"/>
      <c r="P352" s="108"/>
      <c r="Q352" s="108"/>
      <c r="R352" s="108"/>
      <c r="S352" s="108"/>
      <c r="T352" s="108"/>
      <c r="U352" s="108"/>
      <c r="V352" s="108"/>
      <c r="W352" s="108"/>
      <c r="X352" s="108"/>
      <c r="Y352" s="108"/>
      <c r="Z352" s="108"/>
      <c r="AA352" s="108"/>
      <c r="AB352" s="108"/>
      <c r="AC352" s="108"/>
      <c r="AD352" s="108"/>
      <c r="AE352" s="108"/>
      <c r="AF352" s="108"/>
      <c r="AG352" s="108"/>
      <c r="AH352" s="108"/>
      <c r="AI352" s="108"/>
      <c r="AJ352" s="108"/>
      <c r="AK352" s="108"/>
      <c r="AL352" s="108"/>
      <c r="AM352" s="108"/>
      <c r="AN352" s="108"/>
      <c r="AO352" s="285"/>
      <c r="AP352" s="3"/>
      <c r="AQ352" s="3"/>
      <c r="AR352" s="3"/>
      <c r="AS352" s="69"/>
    </row>
    <row r="353" spans="14:45" x14ac:dyDescent="0.3"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285"/>
      <c r="AP353" s="3"/>
      <c r="AQ353" s="3"/>
      <c r="AR353" s="3"/>
      <c r="AS353" s="69"/>
    </row>
    <row r="354" spans="14:45" x14ac:dyDescent="0.3"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285"/>
      <c r="AP354" s="3"/>
      <c r="AQ354" s="3"/>
      <c r="AR354" s="3"/>
      <c r="AS354" s="69"/>
    </row>
    <row r="355" spans="14:45" x14ac:dyDescent="0.3"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285"/>
      <c r="AP355" s="3"/>
      <c r="AQ355" s="3"/>
      <c r="AR355" s="3"/>
      <c r="AS355" s="69"/>
    </row>
    <row r="356" spans="14:45" x14ac:dyDescent="0.3"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285"/>
      <c r="AP356" s="3"/>
      <c r="AQ356" s="3"/>
      <c r="AR356" s="3"/>
      <c r="AS356" s="69"/>
    </row>
    <row r="357" spans="14:45" x14ac:dyDescent="0.3"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285"/>
      <c r="AP357" s="3"/>
      <c r="AQ357" s="3"/>
      <c r="AR357" s="3"/>
      <c r="AS357" s="69"/>
    </row>
    <row r="358" spans="14:45" x14ac:dyDescent="0.3"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285"/>
      <c r="AP358" s="3"/>
      <c r="AQ358" s="3"/>
      <c r="AR358" s="3"/>
      <c r="AS358" s="69"/>
    </row>
    <row r="359" spans="14:45" x14ac:dyDescent="0.3"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285"/>
      <c r="AP359" s="3"/>
      <c r="AQ359" s="3"/>
      <c r="AR359" s="3"/>
      <c r="AS359" s="69"/>
    </row>
    <row r="360" spans="14:45" x14ac:dyDescent="0.3"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285"/>
      <c r="AP360" s="3"/>
      <c r="AQ360" s="3"/>
      <c r="AR360" s="3"/>
      <c r="AS360" s="69"/>
    </row>
    <row r="361" spans="14:45" x14ac:dyDescent="0.3"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285"/>
      <c r="AP361" s="3"/>
      <c r="AQ361" s="3"/>
      <c r="AR361" s="3"/>
      <c r="AS361" s="69"/>
    </row>
    <row r="362" spans="14:45" x14ac:dyDescent="0.3"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285"/>
      <c r="AP362" s="3"/>
      <c r="AQ362" s="3"/>
      <c r="AR362" s="3"/>
      <c r="AS362" s="69"/>
    </row>
    <row r="363" spans="14:45" x14ac:dyDescent="0.3"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285"/>
      <c r="AP363" s="3"/>
      <c r="AQ363" s="3"/>
      <c r="AR363" s="3"/>
      <c r="AS363" s="69"/>
    </row>
    <row r="364" spans="14:45" x14ac:dyDescent="0.3"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285"/>
      <c r="AP364" s="3"/>
      <c r="AQ364" s="3"/>
      <c r="AR364" s="3"/>
      <c r="AS364" s="69"/>
    </row>
    <row r="365" spans="14:45" x14ac:dyDescent="0.3"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285"/>
      <c r="AP365" s="3"/>
      <c r="AQ365" s="3"/>
      <c r="AR365" s="3"/>
    </row>
    <row r="366" spans="14:45" x14ac:dyDescent="0.3"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285"/>
      <c r="AP366" s="3"/>
      <c r="AQ366" s="3"/>
      <c r="AR366" s="3"/>
    </row>
    <row r="367" spans="14:45" x14ac:dyDescent="0.3"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285"/>
      <c r="AP367" s="3"/>
      <c r="AQ367" s="3"/>
      <c r="AR367" s="3"/>
    </row>
    <row r="368" spans="14:45" x14ac:dyDescent="0.3"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285"/>
      <c r="AP368" s="3"/>
      <c r="AQ368" s="3"/>
      <c r="AR368" s="3"/>
    </row>
    <row r="369" spans="14:44" x14ac:dyDescent="0.3"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285"/>
      <c r="AP369" s="3"/>
      <c r="AQ369" s="3"/>
      <c r="AR369" s="3"/>
    </row>
    <row r="370" spans="14:44" x14ac:dyDescent="0.3"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285"/>
      <c r="AP370" s="3"/>
      <c r="AQ370" s="3"/>
      <c r="AR370" s="3"/>
    </row>
    <row r="371" spans="14:44" x14ac:dyDescent="0.3"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285"/>
      <c r="AP371" s="3"/>
      <c r="AQ371" s="3"/>
      <c r="AR371" s="3"/>
    </row>
    <row r="372" spans="14:44" x14ac:dyDescent="0.3"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285"/>
      <c r="AP372" s="3"/>
      <c r="AQ372" s="3"/>
      <c r="AR372" s="3"/>
    </row>
    <row r="373" spans="14:44" x14ac:dyDescent="0.3"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285"/>
      <c r="AP373" s="3"/>
      <c r="AQ373" s="3"/>
      <c r="AR373" s="3"/>
    </row>
    <row r="374" spans="14:44" x14ac:dyDescent="0.3"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285"/>
      <c r="AP374" s="3"/>
      <c r="AQ374" s="3"/>
      <c r="AR374" s="3"/>
    </row>
    <row r="375" spans="14:44" x14ac:dyDescent="0.3"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285"/>
      <c r="AP375" s="3"/>
      <c r="AQ375" s="3"/>
      <c r="AR375" s="3"/>
    </row>
    <row r="376" spans="14:44" x14ac:dyDescent="0.3"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285"/>
      <c r="AP376" s="3"/>
      <c r="AQ376" s="3"/>
      <c r="AR376" s="3"/>
    </row>
    <row r="377" spans="14:44" x14ac:dyDescent="0.3"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285"/>
      <c r="AP377" s="3"/>
      <c r="AQ377" s="3"/>
      <c r="AR377" s="3"/>
    </row>
    <row r="378" spans="14:44" x14ac:dyDescent="0.3"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285"/>
      <c r="AP378" s="3"/>
      <c r="AQ378" s="3"/>
      <c r="AR378" s="3"/>
    </row>
    <row r="379" spans="14:44" x14ac:dyDescent="0.3"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285"/>
      <c r="AP379" s="3"/>
      <c r="AQ379" s="3"/>
      <c r="AR379" s="3"/>
    </row>
    <row r="380" spans="14:44" x14ac:dyDescent="0.3"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285"/>
      <c r="AP380" s="3"/>
      <c r="AQ380" s="3"/>
      <c r="AR380" s="3"/>
    </row>
    <row r="381" spans="14:44" x14ac:dyDescent="0.3"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285"/>
      <c r="AM381" s="285"/>
      <c r="AN381" s="285"/>
      <c r="AO381" s="285"/>
      <c r="AP381" s="3"/>
      <c r="AQ381" s="3"/>
      <c r="AR381" s="3"/>
    </row>
    <row r="382" spans="14:44" x14ac:dyDescent="0.3"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285"/>
      <c r="AM382" s="285"/>
      <c r="AN382" s="285"/>
      <c r="AO382" s="285"/>
      <c r="AP382" s="3"/>
      <c r="AQ382" s="3"/>
      <c r="AR382" s="3"/>
    </row>
    <row r="383" spans="14:44" x14ac:dyDescent="0.3"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285"/>
      <c r="AM383" s="285"/>
      <c r="AN383" s="285"/>
      <c r="AO383" s="285"/>
      <c r="AP383" s="3"/>
      <c r="AQ383" s="3"/>
      <c r="AR383" s="3"/>
    </row>
    <row r="384" spans="14:44" x14ac:dyDescent="0.3"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285"/>
      <c r="AM384" s="285"/>
      <c r="AN384" s="285"/>
      <c r="AO384" s="285"/>
      <c r="AP384" s="3"/>
      <c r="AQ384" s="3"/>
      <c r="AR384" s="3"/>
    </row>
    <row r="385" spans="14:44" x14ac:dyDescent="0.3"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285"/>
      <c r="AM385" s="285"/>
      <c r="AN385" s="285"/>
      <c r="AO385" s="285"/>
      <c r="AP385" s="3"/>
      <c r="AQ385" s="3"/>
      <c r="AR385" s="3"/>
    </row>
    <row r="386" spans="14:44" x14ac:dyDescent="0.3"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285"/>
      <c r="AM386" s="285"/>
      <c r="AN386" s="285"/>
      <c r="AO386" s="285"/>
      <c r="AP386" s="3"/>
      <c r="AQ386" s="3"/>
      <c r="AR386" s="3"/>
    </row>
    <row r="387" spans="14:44" x14ac:dyDescent="0.3"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285"/>
      <c r="AM387" s="285"/>
      <c r="AN387" s="285"/>
      <c r="AO387" s="285"/>
      <c r="AP387" s="3"/>
      <c r="AQ387" s="3"/>
      <c r="AR387" s="3"/>
    </row>
    <row r="388" spans="14:44" x14ac:dyDescent="0.3"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285"/>
      <c r="AM388" s="285"/>
      <c r="AN388" s="285"/>
      <c r="AO388" s="285"/>
      <c r="AP388" s="3"/>
      <c r="AQ388" s="3"/>
      <c r="AR388" s="3"/>
    </row>
    <row r="389" spans="14:44" x14ac:dyDescent="0.3"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285"/>
      <c r="AM389" s="285"/>
      <c r="AN389" s="285"/>
      <c r="AO389" s="285"/>
      <c r="AP389" s="3"/>
      <c r="AQ389" s="3"/>
      <c r="AR389" s="3"/>
    </row>
    <row r="390" spans="14:44" x14ac:dyDescent="0.3"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285"/>
      <c r="AM390" s="285"/>
      <c r="AN390" s="285"/>
      <c r="AO390" s="285"/>
      <c r="AP390" s="3"/>
      <c r="AQ390" s="3"/>
      <c r="AR390" s="3"/>
    </row>
    <row r="391" spans="14:44" x14ac:dyDescent="0.3"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285"/>
      <c r="AM391" s="285"/>
      <c r="AN391" s="285"/>
      <c r="AO391" s="285"/>
      <c r="AP391" s="3"/>
      <c r="AQ391" s="3"/>
      <c r="AR391" s="3"/>
    </row>
    <row r="392" spans="14:44" x14ac:dyDescent="0.3"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285"/>
      <c r="AM392" s="285"/>
      <c r="AN392" s="285"/>
      <c r="AO392" s="285"/>
      <c r="AP392" s="3"/>
      <c r="AQ392" s="3"/>
      <c r="AR392" s="3"/>
    </row>
    <row r="393" spans="14:44" x14ac:dyDescent="0.3"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285"/>
      <c r="AM393" s="285"/>
      <c r="AN393" s="285"/>
      <c r="AO393" s="285"/>
      <c r="AP393" s="3"/>
      <c r="AQ393" s="3"/>
      <c r="AR393" s="3"/>
    </row>
    <row r="394" spans="14:44" x14ac:dyDescent="0.3"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285"/>
      <c r="AM394" s="285"/>
      <c r="AN394" s="285"/>
      <c r="AO394" s="285"/>
      <c r="AP394" s="3"/>
      <c r="AQ394" s="3"/>
      <c r="AR394" s="3"/>
    </row>
    <row r="395" spans="14:44" x14ac:dyDescent="0.3"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285"/>
      <c r="AM395" s="285"/>
      <c r="AN395" s="285"/>
      <c r="AO395" s="285"/>
      <c r="AP395" s="3"/>
      <c r="AQ395" s="3"/>
      <c r="AR395" s="3"/>
    </row>
    <row r="396" spans="14:44" x14ac:dyDescent="0.3"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285"/>
      <c r="AM396" s="285"/>
      <c r="AN396" s="285"/>
      <c r="AO396" s="285"/>
      <c r="AP396" s="3"/>
      <c r="AQ396" s="3"/>
      <c r="AR396" s="3"/>
    </row>
    <row r="397" spans="14:44" x14ac:dyDescent="0.3"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285"/>
      <c r="AM397" s="285"/>
      <c r="AN397" s="285"/>
      <c r="AO397" s="285"/>
      <c r="AP397" s="3"/>
      <c r="AQ397" s="3"/>
      <c r="AR397" s="3"/>
    </row>
    <row r="398" spans="14:44" x14ac:dyDescent="0.3"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285"/>
      <c r="AM398" s="285"/>
      <c r="AN398" s="285"/>
      <c r="AO398" s="285"/>
      <c r="AP398" s="3"/>
      <c r="AQ398" s="3"/>
      <c r="AR398" s="3"/>
    </row>
    <row r="399" spans="14:44" x14ac:dyDescent="0.3"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285"/>
      <c r="AM399" s="285"/>
      <c r="AN399" s="285"/>
      <c r="AO399" s="285"/>
      <c r="AP399" s="3"/>
      <c r="AQ399" s="3"/>
      <c r="AR399" s="3"/>
    </row>
    <row r="400" spans="14:44" x14ac:dyDescent="0.3"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285"/>
      <c r="AM400" s="285"/>
      <c r="AN400" s="285"/>
      <c r="AO400" s="285"/>
      <c r="AP400" s="3"/>
      <c r="AQ400" s="3"/>
      <c r="AR400" s="3"/>
    </row>
    <row r="401" spans="14:44" x14ac:dyDescent="0.3"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285"/>
      <c r="AM401" s="285"/>
      <c r="AN401" s="285"/>
      <c r="AO401" s="285"/>
      <c r="AP401" s="3"/>
      <c r="AQ401" s="3"/>
      <c r="AR401" s="3"/>
    </row>
    <row r="402" spans="14:44" x14ac:dyDescent="0.3"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285"/>
      <c r="AM402" s="285"/>
      <c r="AN402" s="285"/>
      <c r="AO402" s="285"/>
      <c r="AP402" s="3"/>
      <c r="AQ402" s="3"/>
      <c r="AR402" s="3"/>
    </row>
    <row r="403" spans="14:44" x14ac:dyDescent="0.3"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285"/>
      <c r="AM403" s="285"/>
      <c r="AN403" s="285"/>
      <c r="AO403" s="285"/>
      <c r="AP403" s="3"/>
      <c r="AQ403" s="3"/>
      <c r="AR403" s="3"/>
    </row>
    <row r="404" spans="14:44" x14ac:dyDescent="0.3"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285"/>
      <c r="AM404" s="285"/>
      <c r="AN404" s="285"/>
      <c r="AO404" s="285"/>
      <c r="AP404" s="3"/>
      <c r="AQ404" s="3"/>
      <c r="AR404" s="3"/>
    </row>
    <row r="405" spans="14:44" x14ac:dyDescent="0.3"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285"/>
      <c r="AM405" s="285"/>
      <c r="AN405" s="285"/>
      <c r="AO405" s="285"/>
      <c r="AP405" s="3"/>
      <c r="AQ405" s="3"/>
      <c r="AR405" s="3"/>
    </row>
    <row r="406" spans="14:44" x14ac:dyDescent="0.3"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285"/>
      <c r="AM406" s="285"/>
      <c r="AN406" s="285"/>
      <c r="AO406" s="285"/>
      <c r="AP406" s="3"/>
      <c r="AQ406" s="3"/>
      <c r="AR406" s="3"/>
    </row>
    <row r="407" spans="14:44" x14ac:dyDescent="0.3"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285"/>
      <c r="AM407" s="285"/>
      <c r="AN407" s="285"/>
      <c r="AO407" s="285"/>
      <c r="AP407" s="3"/>
      <c r="AQ407" s="3"/>
      <c r="AR407" s="3"/>
    </row>
    <row r="408" spans="14:44" x14ac:dyDescent="0.3"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285"/>
      <c r="AM408" s="285"/>
      <c r="AN408" s="285"/>
      <c r="AO408" s="285"/>
      <c r="AP408" s="3"/>
      <c r="AQ408" s="3"/>
      <c r="AR408" s="3"/>
    </row>
    <row r="409" spans="14:44" x14ac:dyDescent="0.3"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285"/>
      <c r="AM409" s="285"/>
      <c r="AN409" s="285"/>
      <c r="AO409" s="285"/>
      <c r="AP409" s="3"/>
      <c r="AQ409" s="3"/>
      <c r="AR409" s="3"/>
    </row>
    <row r="410" spans="14:44" x14ac:dyDescent="0.3"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285"/>
      <c r="AM410" s="285"/>
      <c r="AN410" s="285"/>
      <c r="AO410" s="285"/>
      <c r="AP410" s="3"/>
      <c r="AQ410" s="3"/>
      <c r="AR410" s="3"/>
    </row>
    <row r="411" spans="14:44" x14ac:dyDescent="0.3"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285"/>
      <c r="AM411" s="285"/>
      <c r="AN411" s="285"/>
      <c r="AO411" s="285"/>
      <c r="AP411" s="3"/>
      <c r="AQ411" s="3"/>
      <c r="AR411" s="3"/>
    </row>
    <row r="412" spans="14:44" x14ac:dyDescent="0.3"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285"/>
      <c r="AM412" s="285"/>
      <c r="AN412" s="285"/>
      <c r="AO412" s="285"/>
      <c r="AP412" s="3"/>
      <c r="AQ412" s="3"/>
      <c r="AR412" s="3"/>
    </row>
    <row r="413" spans="14:44" x14ac:dyDescent="0.3"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285"/>
      <c r="AM413" s="285"/>
      <c r="AN413" s="285"/>
      <c r="AO413" s="285"/>
      <c r="AP413" s="3"/>
      <c r="AQ413" s="3"/>
      <c r="AR413" s="3"/>
    </row>
    <row r="414" spans="14:44" x14ac:dyDescent="0.3"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285"/>
      <c r="AM414" s="285"/>
      <c r="AN414" s="285"/>
      <c r="AO414" s="285"/>
      <c r="AP414" s="3"/>
      <c r="AQ414" s="3"/>
      <c r="AR414" s="3"/>
    </row>
    <row r="415" spans="14:44" x14ac:dyDescent="0.3"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285"/>
      <c r="AM415" s="285"/>
      <c r="AN415" s="285"/>
      <c r="AO415" s="285"/>
      <c r="AP415" s="3"/>
      <c r="AQ415" s="3"/>
      <c r="AR415" s="3"/>
    </row>
    <row r="416" spans="14:44" x14ac:dyDescent="0.3"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285"/>
      <c r="AM416" s="285"/>
      <c r="AN416" s="285"/>
      <c r="AO416" s="285"/>
      <c r="AP416" s="3"/>
      <c r="AQ416" s="3"/>
      <c r="AR416" s="3"/>
    </row>
    <row r="417" spans="14:44" x14ac:dyDescent="0.3"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285"/>
      <c r="AM417" s="285"/>
      <c r="AN417" s="285"/>
      <c r="AO417" s="285"/>
      <c r="AP417" s="3"/>
      <c r="AQ417" s="3"/>
      <c r="AR417" s="3"/>
    </row>
    <row r="418" spans="14:44" x14ac:dyDescent="0.3"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285"/>
      <c r="AM418" s="285"/>
      <c r="AN418" s="285"/>
      <c r="AO418" s="285"/>
      <c r="AP418" s="3"/>
      <c r="AQ418" s="3"/>
      <c r="AR418" s="3"/>
    </row>
    <row r="419" spans="14:44" x14ac:dyDescent="0.3"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285"/>
      <c r="AM419" s="285"/>
      <c r="AN419" s="285"/>
      <c r="AO419" s="285"/>
      <c r="AP419" s="3"/>
      <c r="AQ419" s="3"/>
      <c r="AR419" s="3"/>
    </row>
    <row r="420" spans="14:44" x14ac:dyDescent="0.3"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285"/>
      <c r="AM420" s="285"/>
      <c r="AN420" s="285"/>
      <c r="AO420" s="285"/>
      <c r="AP420" s="3"/>
      <c r="AQ420" s="3"/>
      <c r="AR420" s="3"/>
    </row>
    <row r="421" spans="14:44" x14ac:dyDescent="0.3"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285"/>
      <c r="AM421" s="285"/>
      <c r="AN421" s="285"/>
      <c r="AO421" s="285"/>
      <c r="AP421" s="3"/>
      <c r="AQ421" s="3"/>
      <c r="AR421" s="3"/>
    </row>
    <row r="422" spans="14:44" x14ac:dyDescent="0.3"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285"/>
      <c r="AM422" s="285"/>
      <c r="AN422" s="285"/>
      <c r="AO422" s="285"/>
      <c r="AP422" s="3"/>
      <c r="AQ422" s="3"/>
      <c r="AR422" s="3"/>
    </row>
    <row r="423" spans="14:44" x14ac:dyDescent="0.3"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285"/>
      <c r="AM423" s="285"/>
      <c r="AN423" s="285"/>
      <c r="AO423" s="285"/>
      <c r="AP423" s="3"/>
      <c r="AQ423" s="3"/>
      <c r="AR423" s="3"/>
    </row>
    <row r="424" spans="14:44" x14ac:dyDescent="0.3"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285"/>
      <c r="AM424" s="285"/>
      <c r="AN424" s="285"/>
      <c r="AO424" s="285"/>
      <c r="AP424" s="3"/>
      <c r="AQ424" s="3"/>
      <c r="AR424" s="3"/>
    </row>
    <row r="425" spans="14:44" x14ac:dyDescent="0.3"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285"/>
      <c r="AM425" s="285"/>
      <c r="AN425" s="285"/>
      <c r="AO425" s="285"/>
      <c r="AP425" s="3"/>
      <c r="AQ425" s="3"/>
      <c r="AR425" s="3"/>
    </row>
    <row r="426" spans="14:44" x14ac:dyDescent="0.3"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285"/>
      <c r="AM426" s="285"/>
      <c r="AN426" s="285"/>
      <c r="AO426" s="285"/>
      <c r="AP426" s="3"/>
      <c r="AQ426" s="3"/>
      <c r="AR426" s="3"/>
    </row>
    <row r="427" spans="14:44" x14ac:dyDescent="0.3">
      <c r="N427" s="285"/>
      <c r="O427" s="285"/>
      <c r="P427" s="285"/>
      <c r="Q427" s="285"/>
      <c r="R427" s="285"/>
      <c r="S427" s="285"/>
      <c r="T427" s="285"/>
      <c r="U427" s="285"/>
      <c r="V427" s="285"/>
      <c r="W427" s="285"/>
      <c r="X427" s="285"/>
      <c r="Y427" s="285"/>
      <c r="Z427" s="285"/>
      <c r="AA427" s="285"/>
      <c r="AB427" s="285"/>
      <c r="AC427" s="285"/>
      <c r="AD427" s="285"/>
      <c r="AE427" s="285"/>
      <c r="AF427" s="285"/>
      <c r="AG427" s="285"/>
      <c r="AH427" s="285"/>
      <c r="AI427" s="285"/>
      <c r="AJ427" s="285"/>
      <c r="AK427" s="285"/>
      <c r="AL427" s="285"/>
      <c r="AM427" s="285"/>
      <c r="AN427" s="285"/>
      <c r="AO427" s="285"/>
      <c r="AP427" s="3"/>
      <c r="AQ427" s="3"/>
      <c r="AR427" s="3"/>
    </row>
    <row r="428" spans="14:44" x14ac:dyDescent="0.3">
      <c r="N428" s="285"/>
      <c r="O428" s="285"/>
      <c r="P428" s="285"/>
      <c r="Q428" s="285"/>
      <c r="R428" s="285"/>
      <c r="S428" s="285"/>
      <c r="T428" s="285"/>
      <c r="U428" s="285"/>
      <c r="V428" s="285"/>
      <c r="W428" s="285"/>
      <c r="X428" s="285"/>
      <c r="Y428" s="285"/>
      <c r="Z428" s="285"/>
      <c r="AA428" s="285"/>
      <c r="AB428" s="285"/>
      <c r="AC428" s="285"/>
      <c r="AD428" s="285"/>
      <c r="AE428" s="285"/>
      <c r="AF428" s="285"/>
      <c r="AG428" s="285"/>
      <c r="AH428" s="285"/>
      <c r="AI428" s="285"/>
      <c r="AJ428" s="285"/>
      <c r="AK428" s="285"/>
      <c r="AL428" s="285"/>
      <c r="AM428" s="285"/>
      <c r="AN428" s="285"/>
      <c r="AO428" s="285"/>
      <c r="AP428" s="3"/>
      <c r="AQ428" s="3"/>
      <c r="AR428" s="3"/>
    </row>
    <row r="429" spans="14:44" x14ac:dyDescent="0.3">
      <c r="N429" s="285"/>
      <c r="O429" s="285"/>
      <c r="P429" s="285"/>
      <c r="Q429" s="285"/>
      <c r="R429" s="285"/>
      <c r="S429" s="285"/>
      <c r="T429" s="285"/>
      <c r="U429" s="285"/>
      <c r="V429" s="285"/>
      <c r="W429" s="285"/>
      <c r="X429" s="285"/>
      <c r="Y429" s="285"/>
      <c r="Z429" s="285"/>
      <c r="AA429" s="285"/>
      <c r="AB429" s="285"/>
      <c r="AC429" s="285"/>
      <c r="AD429" s="285"/>
      <c r="AE429" s="285"/>
      <c r="AF429" s="285"/>
      <c r="AG429" s="285"/>
      <c r="AH429" s="285"/>
      <c r="AI429" s="285"/>
      <c r="AJ429" s="285"/>
      <c r="AK429" s="285"/>
      <c r="AL429" s="285"/>
      <c r="AM429" s="285"/>
      <c r="AN429" s="285"/>
      <c r="AO429" s="285"/>
      <c r="AP429" s="3"/>
      <c r="AQ429" s="3"/>
      <c r="AR429" s="3"/>
    </row>
    <row r="430" spans="14:44" x14ac:dyDescent="0.3">
      <c r="N430" s="285"/>
      <c r="O430" s="285"/>
      <c r="P430" s="285"/>
      <c r="Q430" s="285"/>
      <c r="R430" s="285"/>
      <c r="S430" s="285"/>
      <c r="T430" s="285"/>
      <c r="U430" s="285"/>
      <c r="V430" s="285"/>
      <c r="W430" s="285"/>
      <c r="X430" s="285"/>
      <c r="Y430" s="285"/>
      <c r="Z430" s="285"/>
      <c r="AA430" s="285"/>
      <c r="AB430" s="285"/>
      <c r="AC430" s="285"/>
      <c r="AD430" s="285"/>
      <c r="AE430" s="285"/>
      <c r="AF430" s="285"/>
      <c r="AG430" s="285"/>
      <c r="AH430" s="285"/>
      <c r="AI430" s="285"/>
      <c r="AJ430" s="285"/>
      <c r="AK430" s="285"/>
      <c r="AL430" s="285"/>
      <c r="AM430" s="285"/>
      <c r="AN430" s="285"/>
      <c r="AO430" s="285"/>
      <c r="AP430" s="3"/>
      <c r="AQ430" s="3"/>
      <c r="AR430" s="3"/>
    </row>
    <row r="431" spans="14:44" x14ac:dyDescent="0.3">
      <c r="N431" s="285"/>
      <c r="O431" s="285"/>
      <c r="P431" s="285"/>
      <c r="Q431" s="285"/>
      <c r="R431" s="285"/>
      <c r="S431" s="285"/>
      <c r="T431" s="285"/>
      <c r="U431" s="285"/>
      <c r="V431" s="285"/>
      <c r="W431" s="285"/>
      <c r="X431" s="285"/>
      <c r="Y431" s="285"/>
      <c r="Z431" s="285"/>
      <c r="AA431" s="285"/>
      <c r="AB431" s="285"/>
      <c r="AC431" s="285"/>
      <c r="AD431" s="285"/>
      <c r="AE431" s="285"/>
      <c r="AF431" s="285"/>
      <c r="AG431" s="285"/>
      <c r="AH431" s="285"/>
      <c r="AI431" s="285"/>
      <c r="AJ431" s="285"/>
      <c r="AK431" s="285"/>
      <c r="AL431" s="285"/>
      <c r="AM431" s="285"/>
      <c r="AN431" s="285"/>
      <c r="AO431" s="285"/>
      <c r="AP431" s="3"/>
      <c r="AQ431" s="3"/>
      <c r="AR431" s="3"/>
    </row>
    <row r="432" spans="14:44" x14ac:dyDescent="0.3">
      <c r="N432" s="285"/>
      <c r="O432" s="285"/>
      <c r="P432" s="285"/>
      <c r="Q432" s="285"/>
      <c r="R432" s="285"/>
      <c r="S432" s="285"/>
      <c r="T432" s="285"/>
      <c r="U432" s="285"/>
      <c r="V432" s="285"/>
      <c r="W432" s="285"/>
      <c r="X432" s="285"/>
      <c r="Y432" s="285"/>
      <c r="Z432" s="285"/>
      <c r="AA432" s="285"/>
      <c r="AB432" s="285"/>
      <c r="AC432" s="285"/>
      <c r="AD432" s="285"/>
      <c r="AE432" s="285"/>
      <c r="AF432" s="285"/>
      <c r="AG432" s="285"/>
      <c r="AH432" s="285"/>
      <c r="AI432" s="285"/>
      <c r="AJ432" s="285"/>
      <c r="AK432" s="285"/>
      <c r="AL432" s="285"/>
      <c r="AM432" s="285"/>
      <c r="AN432" s="285"/>
      <c r="AO432" s="285"/>
      <c r="AP432" s="3"/>
      <c r="AQ432" s="3"/>
      <c r="AR432" s="3"/>
    </row>
    <row r="433" spans="14:44" x14ac:dyDescent="0.3">
      <c r="N433" s="285"/>
      <c r="O433" s="285"/>
      <c r="P433" s="285"/>
      <c r="Q433" s="285"/>
      <c r="R433" s="285"/>
      <c r="S433" s="285"/>
      <c r="T433" s="285"/>
      <c r="U433" s="285"/>
      <c r="V433" s="285"/>
      <c r="W433" s="285"/>
      <c r="X433" s="285"/>
      <c r="Y433" s="285"/>
      <c r="Z433" s="285"/>
      <c r="AA433" s="285"/>
      <c r="AB433" s="285"/>
      <c r="AC433" s="285"/>
      <c r="AD433" s="285"/>
      <c r="AE433" s="285"/>
      <c r="AF433" s="285"/>
      <c r="AG433" s="285"/>
      <c r="AH433" s="285"/>
      <c r="AI433" s="285"/>
      <c r="AJ433" s="285"/>
      <c r="AK433" s="285"/>
      <c r="AL433" s="285"/>
      <c r="AM433" s="285"/>
      <c r="AN433" s="285"/>
      <c r="AO433" s="285"/>
      <c r="AP433" s="3"/>
      <c r="AQ433" s="3"/>
      <c r="AR433" s="3"/>
    </row>
    <row r="434" spans="14:44" x14ac:dyDescent="0.3">
      <c r="N434" s="285"/>
      <c r="O434" s="285"/>
      <c r="P434" s="285"/>
      <c r="Q434" s="285"/>
      <c r="R434" s="285"/>
      <c r="S434" s="285"/>
      <c r="T434" s="285"/>
      <c r="U434" s="285"/>
      <c r="V434" s="285"/>
      <c r="W434" s="285"/>
      <c r="X434" s="285"/>
      <c r="Y434" s="285"/>
      <c r="Z434" s="285"/>
      <c r="AA434" s="285"/>
      <c r="AB434" s="285"/>
      <c r="AC434" s="285"/>
      <c r="AD434" s="285"/>
      <c r="AE434" s="285"/>
      <c r="AF434" s="285"/>
      <c r="AG434" s="285"/>
      <c r="AH434" s="285"/>
      <c r="AI434" s="285"/>
      <c r="AJ434" s="285"/>
      <c r="AK434" s="285"/>
      <c r="AL434" s="285"/>
      <c r="AM434" s="285"/>
      <c r="AN434" s="285"/>
      <c r="AO434" s="285"/>
      <c r="AP434" s="3"/>
      <c r="AQ434" s="3"/>
      <c r="AR434" s="3"/>
    </row>
    <row r="435" spans="14:44" x14ac:dyDescent="0.3">
      <c r="N435" s="285"/>
      <c r="O435" s="285"/>
      <c r="P435" s="285"/>
      <c r="Q435" s="285"/>
      <c r="R435" s="285"/>
      <c r="S435" s="285"/>
      <c r="T435" s="285"/>
      <c r="U435" s="285"/>
      <c r="V435" s="285"/>
      <c r="W435" s="285"/>
      <c r="X435" s="285"/>
      <c r="Y435" s="285"/>
      <c r="Z435" s="285"/>
      <c r="AA435" s="285"/>
      <c r="AB435" s="285"/>
      <c r="AC435" s="285"/>
      <c r="AD435" s="285"/>
      <c r="AE435" s="285"/>
      <c r="AF435" s="285"/>
      <c r="AG435" s="285"/>
      <c r="AH435" s="285"/>
      <c r="AI435" s="285"/>
      <c r="AJ435" s="285"/>
      <c r="AK435" s="285"/>
      <c r="AL435" s="285"/>
      <c r="AM435" s="285"/>
      <c r="AN435" s="285"/>
      <c r="AO435" s="285"/>
      <c r="AP435" s="3"/>
      <c r="AQ435" s="3"/>
      <c r="AR435" s="3"/>
    </row>
    <row r="436" spans="14:44" x14ac:dyDescent="0.3">
      <c r="N436" s="285"/>
      <c r="O436" s="285"/>
      <c r="P436" s="285"/>
      <c r="Q436" s="285"/>
      <c r="R436" s="285"/>
      <c r="S436" s="285"/>
      <c r="T436" s="285"/>
      <c r="U436" s="285"/>
      <c r="V436" s="285"/>
      <c r="W436" s="285"/>
      <c r="X436" s="285"/>
      <c r="Y436" s="285"/>
      <c r="Z436" s="285"/>
      <c r="AA436" s="285"/>
      <c r="AB436" s="285"/>
      <c r="AC436" s="285"/>
      <c r="AD436" s="285"/>
      <c r="AE436" s="285"/>
      <c r="AF436" s="285"/>
      <c r="AG436" s="285"/>
      <c r="AH436" s="285"/>
      <c r="AI436" s="285"/>
      <c r="AJ436" s="285"/>
      <c r="AK436" s="285"/>
      <c r="AL436" s="285"/>
      <c r="AM436" s="285"/>
      <c r="AN436" s="285"/>
      <c r="AO436" s="285"/>
      <c r="AP436" s="3"/>
      <c r="AQ436" s="3"/>
      <c r="AR436" s="3"/>
    </row>
    <row r="437" spans="14:44" x14ac:dyDescent="0.3">
      <c r="N437" s="285"/>
      <c r="O437" s="285"/>
      <c r="P437" s="285"/>
      <c r="Q437" s="285"/>
      <c r="R437" s="285"/>
      <c r="S437" s="285"/>
      <c r="T437" s="285"/>
      <c r="U437" s="285"/>
      <c r="V437" s="285"/>
      <c r="W437" s="285"/>
      <c r="X437" s="285"/>
      <c r="Y437" s="285"/>
      <c r="Z437" s="285"/>
      <c r="AA437" s="285"/>
      <c r="AB437" s="285"/>
      <c r="AC437" s="285"/>
      <c r="AD437" s="285"/>
      <c r="AE437" s="285"/>
      <c r="AF437" s="285"/>
      <c r="AG437" s="285"/>
      <c r="AH437" s="285"/>
      <c r="AI437" s="285"/>
      <c r="AJ437" s="285"/>
      <c r="AK437" s="285"/>
      <c r="AL437" s="285"/>
      <c r="AM437" s="285"/>
      <c r="AN437" s="285"/>
      <c r="AO437" s="285"/>
      <c r="AP437" s="3"/>
      <c r="AQ437" s="3"/>
      <c r="AR437" s="3"/>
    </row>
    <row r="438" spans="14:44" x14ac:dyDescent="0.3">
      <c r="N438" s="285"/>
      <c r="O438" s="285"/>
      <c r="P438" s="285"/>
      <c r="Q438" s="285"/>
      <c r="R438" s="285"/>
      <c r="S438" s="285"/>
      <c r="T438" s="285"/>
      <c r="U438" s="285"/>
      <c r="V438" s="285"/>
      <c r="W438" s="285"/>
      <c r="X438" s="285"/>
      <c r="Y438" s="285"/>
      <c r="Z438" s="285"/>
      <c r="AA438" s="285"/>
      <c r="AB438" s="285"/>
      <c r="AC438" s="285"/>
      <c r="AD438" s="285"/>
      <c r="AE438" s="285"/>
      <c r="AF438" s="285"/>
      <c r="AG438" s="285"/>
      <c r="AH438" s="285"/>
      <c r="AI438" s="285"/>
      <c r="AJ438" s="285"/>
      <c r="AK438" s="285"/>
      <c r="AL438" s="285"/>
      <c r="AM438" s="285"/>
      <c r="AN438" s="285"/>
      <c r="AO438" s="285"/>
      <c r="AP438" s="3"/>
      <c r="AQ438" s="3"/>
      <c r="AR438" s="3"/>
    </row>
    <row r="439" spans="14:44" x14ac:dyDescent="0.3">
      <c r="N439" s="285"/>
      <c r="O439" s="285"/>
      <c r="P439" s="285"/>
      <c r="Q439" s="285"/>
      <c r="R439" s="285"/>
      <c r="S439" s="285"/>
      <c r="T439" s="285"/>
      <c r="U439" s="285"/>
      <c r="V439" s="285"/>
      <c r="W439" s="285"/>
      <c r="X439" s="285"/>
      <c r="Y439" s="285"/>
      <c r="Z439" s="285"/>
      <c r="AA439" s="285"/>
      <c r="AB439" s="285"/>
      <c r="AC439" s="285"/>
      <c r="AD439" s="285"/>
      <c r="AE439" s="285"/>
      <c r="AF439" s="285"/>
      <c r="AG439" s="285"/>
      <c r="AH439" s="285"/>
      <c r="AI439" s="285"/>
      <c r="AJ439" s="285"/>
      <c r="AK439" s="285"/>
      <c r="AL439" s="285"/>
      <c r="AM439" s="285"/>
      <c r="AN439" s="285"/>
      <c r="AO439" s="285"/>
      <c r="AP439" s="3"/>
      <c r="AQ439" s="3"/>
      <c r="AR439" s="3"/>
    </row>
    <row r="440" spans="14:44" x14ac:dyDescent="0.3">
      <c r="N440" s="285"/>
      <c r="O440" s="285"/>
      <c r="P440" s="285"/>
      <c r="Q440" s="285"/>
      <c r="R440" s="285"/>
      <c r="S440" s="285"/>
      <c r="T440" s="285"/>
      <c r="U440" s="285"/>
      <c r="V440" s="285"/>
      <c r="W440" s="285"/>
      <c r="X440" s="285"/>
      <c r="Y440" s="285"/>
      <c r="Z440" s="285"/>
      <c r="AA440" s="285"/>
      <c r="AB440" s="285"/>
      <c r="AC440" s="285"/>
      <c r="AD440" s="285"/>
      <c r="AE440" s="285"/>
      <c r="AF440" s="285"/>
      <c r="AG440" s="285"/>
      <c r="AH440" s="285"/>
      <c r="AI440" s="285"/>
      <c r="AJ440" s="285"/>
      <c r="AK440" s="285"/>
      <c r="AL440" s="285"/>
      <c r="AM440" s="285"/>
      <c r="AN440" s="285"/>
      <c r="AO440" s="285"/>
      <c r="AP440" s="3"/>
      <c r="AQ440" s="3"/>
      <c r="AR440" s="3"/>
    </row>
    <row r="441" spans="14:44" x14ac:dyDescent="0.3">
      <c r="N441" s="285"/>
      <c r="O441" s="285"/>
      <c r="P441" s="285"/>
      <c r="Q441" s="285"/>
      <c r="R441" s="285"/>
      <c r="S441" s="285"/>
      <c r="T441" s="285"/>
      <c r="U441" s="285"/>
      <c r="V441" s="285"/>
      <c r="W441" s="285"/>
      <c r="X441" s="285"/>
      <c r="Y441" s="285"/>
      <c r="Z441" s="285"/>
      <c r="AA441" s="285"/>
      <c r="AB441" s="285"/>
      <c r="AC441" s="285"/>
      <c r="AD441" s="285"/>
      <c r="AE441" s="285"/>
      <c r="AF441" s="285"/>
      <c r="AG441" s="285"/>
      <c r="AH441" s="285"/>
      <c r="AI441" s="285"/>
      <c r="AJ441" s="285"/>
      <c r="AK441" s="285"/>
      <c r="AL441" s="285"/>
      <c r="AM441" s="285"/>
      <c r="AN441" s="285"/>
      <c r="AO441" s="285"/>
      <c r="AP441" s="3"/>
      <c r="AQ441" s="3"/>
      <c r="AR441" s="3"/>
    </row>
    <row r="442" spans="14:44" x14ac:dyDescent="0.3">
      <c r="N442" s="285"/>
      <c r="O442" s="285"/>
      <c r="P442" s="285"/>
      <c r="Q442" s="285"/>
      <c r="R442" s="285"/>
      <c r="S442" s="285"/>
      <c r="T442" s="285"/>
      <c r="U442" s="285"/>
      <c r="V442" s="285"/>
      <c r="W442" s="285"/>
      <c r="X442" s="285"/>
      <c r="Y442" s="285"/>
      <c r="Z442" s="285"/>
      <c r="AA442" s="285"/>
      <c r="AB442" s="285"/>
      <c r="AC442" s="285"/>
      <c r="AD442" s="285"/>
      <c r="AE442" s="285"/>
      <c r="AF442" s="285"/>
      <c r="AG442" s="285"/>
      <c r="AH442" s="285"/>
      <c r="AI442" s="285"/>
      <c r="AJ442" s="285"/>
      <c r="AK442" s="285"/>
      <c r="AL442" s="285"/>
      <c r="AM442" s="285"/>
      <c r="AN442" s="285"/>
      <c r="AO442" s="285"/>
      <c r="AP442" s="3"/>
      <c r="AQ442" s="3"/>
      <c r="AR442" s="3"/>
    </row>
    <row r="443" spans="14:44" x14ac:dyDescent="0.3">
      <c r="N443" s="285"/>
      <c r="O443" s="285"/>
      <c r="P443" s="285"/>
      <c r="Q443" s="285"/>
      <c r="R443" s="285"/>
      <c r="S443" s="285"/>
      <c r="T443" s="285"/>
      <c r="U443" s="285"/>
      <c r="V443" s="285"/>
      <c r="W443" s="285"/>
      <c r="X443" s="285"/>
      <c r="Y443" s="285"/>
      <c r="Z443" s="285"/>
      <c r="AA443" s="285"/>
      <c r="AB443" s="285"/>
      <c r="AC443" s="285"/>
      <c r="AD443" s="285"/>
      <c r="AE443" s="285"/>
      <c r="AF443" s="285"/>
      <c r="AG443" s="285"/>
      <c r="AH443" s="285"/>
      <c r="AI443" s="285"/>
      <c r="AJ443" s="285"/>
      <c r="AK443" s="285"/>
      <c r="AL443" s="285"/>
      <c r="AM443" s="285"/>
      <c r="AN443" s="285"/>
      <c r="AO443" s="285"/>
      <c r="AP443" s="3"/>
      <c r="AQ443" s="3"/>
      <c r="AR443" s="3"/>
    </row>
    <row r="444" spans="14:44" x14ac:dyDescent="0.3">
      <c r="N444" s="285"/>
      <c r="O444" s="285"/>
      <c r="P444" s="285"/>
      <c r="Q444" s="285"/>
      <c r="R444" s="285"/>
      <c r="S444" s="285"/>
      <c r="T444" s="285"/>
      <c r="U444" s="285"/>
      <c r="V444" s="285"/>
      <c r="W444" s="285"/>
      <c r="X444" s="285"/>
      <c r="Y444" s="285"/>
      <c r="Z444" s="285"/>
      <c r="AA444" s="285"/>
      <c r="AB444" s="285"/>
      <c r="AC444" s="285"/>
      <c r="AD444" s="285"/>
      <c r="AE444" s="285"/>
      <c r="AF444" s="285"/>
      <c r="AG444" s="285"/>
      <c r="AH444" s="285"/>
      <c r="AI444" s="285"/>
      <c r="AJ444" s="285"/>
      <c r="AK444" s="285"/>
      <c r="AL444" s="285"/>
      <c r="AM444" s="285"/>
      <c r="AN444" s="285"/>
      <c r="AO444" s="285"/>
      <c r="AP444" s="3"/>
      <c r="AQ444" s="3"/>
      <c r="AR444" s="3"/>
    </row>
    <row r="445" spans="14:44" x14ac:dyDescent="0.3">
      <c r="N445" s="285"/>
      <c r="O445" s="285"/>
      <c r="P445" s="285"/>
      <c r="Q445" s="285"/>
      <c r="R445" s="285"/>
      <c r="S445" s="285"/>
      <c r="T445" s="285"/>
      <c r="U445" s="285"/>
      <c r="V445" s="285"/>
      <c r="W445" s="285"/>
      <c r="X445" s="285"/>
      <c r="Y445" s="285"/>
      <c r="Z445" s="285"/>
      <c r="AA445" s="285"/>
      <c r="AB445" s="285"/>
      <c r="AC445" s="285"/>
      <c r="AD445" s="285"/>
      <c r="AE445" s="285"/>
      <c r="AF445" s="285"/>
      <c r="AG445" s="285"/>
      <c r="AH445" s="285"/>
      <c r="AI445" s="285"/>
      <c r="AJ445" s="285"/>
      <c r="AK445" s="285"/>
      <c r="AL445" s="285"/>
      <c r="AM445" s="285"/>
      <c r="AN445" s="285"/>
      <c r="AO445" s="285"/>
    </row>
    <row r="446" spans="14:44" x14ac:dyDescent="0.3">
      <c r="N446" s="285"/>
      <c r="O446" s="285"/>
      <c r="P446" s="285"/>
      <c r="Q446" s="285"/>
      <c r="R446" s="285"/>
      <c r="S446" s="285"/>
      <c r="T446" s="285"/>
      <c r="U446" s="285"/>
      <c r="V446" s="285"/>
      <c r="W446" s="285"/>
      <c r="X446" s="285"/>
      <c r="Y446" s="285"/>
      <c r="Z446" s="285"/>
      <c r="AA446" s="285"/>
      <c r="AB446" s="285"/>
      <c r="AC446" s="285"/>
      <c r="AD446" s="285"/>
      <c r="AE446" s="285"/>
      <c r="AF446" s="285"/>
      <c r="AG446" s="285"/>
      <c r="AH446" s="285"/>
      <c r="AI446" s="285"/>
      <c r="AJ446" s="285"/>
      <c r="AK446" s="285"/>
      <c r="AL446" s="285"/>
      <c r="AM446" s="285"/>
      <c r="AN446" s="285"/>
      <c r="AO446" s="285"/>
    </row>
    <row r="447" spans="14:44" x14ac:dyDescent="0.3">
      <c r="N447" s="285"/>
      <c r="O447" s="285"/>
      <c r="P447" s="285"/>
      <c r="Q447" s="285"/>
      <c r="R447" s="285"/>
      <c r="S447" s="285"/>
      <c r="T447" s="285"/>
      <c r="U447" s="285"/>
      <c r="V447" s="285"/>
      <c r="W447" s="285"/>
      <c r="X447" s="285"/>
      <c r="Y447" s="285"/>
      <c r="Z447" s="285"/>
      <c r="AA447" s="285"/>
      <c r="AB447" s="285"/>
      <c r="AC447" s="285"/>
      <c r="AD447" s="285"/>
      <c r="AE447" s="285"/>
      <c r="AF447" s="285"/>
      <c r="AG447" s="285"/>
      <c r="AH447" s="285"/>
      <c r="AI447" s="285"/>
      <c r="AJ447" s="285"/>
      <c r="AK447" s="285"/>
      <c r="AL447" s="285"/>
      <c r="AM447" s="285"/>
      <c r="AN447" s="285"/>
      <c r="AO447" s="285"/>
    </row>
    <row r="448" spans="14:44" x14ac:dyDescent="0.3">
      <c r="N448" s="285"/>
      <c r="O448" s="285"/>
      <c r="P448" s="285"/>
      <c r="Q448" s="285"/>
      <c r="R448" s="285"/>
      <c r="S448" s="285"/>
      <c r="T448" s="285"/>
      <c r="U448" s="285"/>
      <c r="V448" s="285"/>
      <c r="W448" s="285"/>
      <c r="X448" s="285"/>
      <c r="Y448" s="285"/>
      <c r="Z448" s="285"/>
      <c r="AA448" s="285"/>
      <c r="AB448" s="285"/>
      <c r="AC448" s="285"/>
      <c r="AD448" s="285"/>
      <c r="AE448" s="285"/>
      <c r="AF448" s="285"/>
      <c r="AG448" s="285"/>
      <c r="AH448" s="285"/>
      <c r="AI448" s="285"/>
      <c r="AJ448" s="285"/>
      <c r="AK448" s="285"/>
      <c r="AL448" s="285"/>
      <c r="AM448" s="285"/>
      <c r="AN448" s="285"/>
      <c r="AO448" s="285"/>
    </row>
    <row r="449" spans="14:41" x14ac:dyDescent="0.3">
      <c r="N449" s="285"/>
      <c r="O449" s="285"/>
      <c r="P449" s="285"/>
      <c r="Q449" s="285"/>
      <c r="R449" s="285"/>
      <c r="S449" s="285"/>
      <c r="T449" s="285"/>
      <c r="U449" s="285"/>
      <c r="V449" s="285"/>
      <c r="W449" s="285"/>
      <c r="X449" s="285"/>
      <c r="Y449" s="285"/>
      <c r="Z449" s="285"/>
      <c r="AA449" s="285"/>
      <c r="AB449" s="285"/>
      <c r="AC449" s="285"/>
      <c r="AD449" s="285"/>
      <c r="AE449" s="285"/>
      <c r="AF449" s="285"/>
      <c r="AG449" s="285"/>
      <c r="AH449" s="285"/>
      <c r="AI449" s="285"/>
      <c r="AJ449" s="285"/>
      <c r="AK449" s="285"/>
      <c r="AL449" s="285"/>
      <c r="AM449" s="285"/>
      <c r="AN449" s="285"/>
      <c r="AO449" s="285"/>
    </row>
    <row r="450" spans="14:41" x14ac:dyDescent="0.3">
      <c r="N450" s="285"/>
      <c r="O450" s="285"/>
      <c r="P450" s="285"/>
      <c r="Q450" s="285"/>
      <c r="R450" s="285"/>
      <c r="S450" s="285"/>
      <c r="T450" s="285"/>
      <c r="U450" s="285"/>
      <c r="V450" s="285"/>
      <c r="W450" s="285"/>
      <c r="X450" s="285"/>
      <c r="Y450" s="285"/>
      <c r="Z450" s="285"/>
      <c r="AA450" s="285"/>
      <c r="AB450" s="285"/>
      <c r="AC450" s="285"/>
      <c r="AD450" s="285"/>
      <c r="AE450" s="285"/>
      <c r="AF450" s="285"/>
      <c r="AG450" s="285"/>
      <c r="AH450" s="285"/>
      <c r="AI450" s="285"/>
      <c r="AJ450" s="285"/>
      <c r="AK450" s="285"/>
      <c r="AL450" s="285"/>
      <c r="AM450" s="285"/>
      <c r="AN450" s="285"/>
      <c r="AO450" s="285"/>
    </row>
    <row r="451" spans="14:41" x14ac:dyDescent="0.3"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</row>
    <row r="452" spans="14:41" x14ac:dyDescent="0.3"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</row>
    <row r="453" spans="14:41" x14ac:dyDescent="0.3"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</row>
    <row r="454" spans="14:41" x14ac:dyDescent="0.3"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</row>
  </sheetData>
  <sheetProtection algorithmName="SHA-512" hashValue="ScXLaKCRezUtuIWkkpmglPB1K2sTXvH7jWI3Cr5bmuF0O+Nx1J6uzwvVH+bQeUmkXY9AMox25pcBWOnfOQGhLQ==" saltValue="rNML6qm/1Zr9Qm3Zi5LZxQ==" spinCount="100000" sheet="1" objects="1" scenarios="1"/>
  <mergeCells count="69">
    <mergeCell ref="H164:J164"/>
    <mergeCell ref="A2:A4"/>
    <mergeCell ref="B2:B4"/>
    <mergeCell ref="C2:C4"/>
    <mergeCell ref="E2:E4"/>
    <mergeCell ref="F2:F4"/>
    <mergeCell ref="J2:J4"/>
    <mergeCell ref="A132:E133"/>
    <mergeCell ref="A106:L106"/>
    <mergeCell ref="A146:E147"/>
    <mergeCell ref="A1:D1"/>
    <mergeCell ref="M2:M4"/>
    <mergeCell ref="A5:M5"/>
    <mergeCell ref="A159:M159"/>
    <mergeCell ref="K2:K4"/>
    <mergeCell ref="L2:L4"/>
    <mergeCell ref="D2:D4"/>
    <mergeCell ref="G2:G4"/>
    <mergeCell ref="I2:I4"/>
    <mergeCell ref="H143:J143"/>
    <mergeCell ref="H168:M168"/>
    <mergeCell ref="H169:J169"/>
    <mergeCell ref="K169:M169"/>
    <mergeCell ref="B168:F168"/>
    <mergeCell ref="B169:F169"/>
    <mergeCell ref="H171:J171"/>
    <mergeCell ref="H173:J173"/>
    <mergeCell ref="H174:J174"/>
    <mergeCell ref="H175:J175"/>
    <mergeCell ref="H172:J172"/>
    <mergeCell ref="A183:B183"/>
    <mergeCell ref="C183:E183"/>
    <mergeCell ref="B178:F178"/>
    <mergeCell ref="A182:B182"/>
    <mergeCell ref="C182:E182"/>
    <mergeCell ref="F182:G182"/>
    <mergeCell ref="A181:E181"/>
    <mergeCell ref="B180:F180"/>
    <mergeCell ref="A185:B185"/>
    <mergeCell ref="C185:E185"/>
    <mergeCell ref="F185:G185"/>
    <mergeCell ref="A184:B184"/>
    <mergeCell ref="C184:E184"/>
    <mergeCell ref="F184:G184"/>
    <mergeCell ref="H185:K185"/>
    <mergeCell ref="F183:G183"/>
    <mergeCell ref="H183:K183"/>
    <mergeCell ref="K170:M170"/>
    <mergeCell ref="H170:J170"/>
    <mergeCell ref="B170:F170"/>
    <mergeCell ref="B179:F179"/>
    <mergeCell ref="H176:J176"/>
    <mergeCell ref="K176:M176"/>
    <mergeCell ref="B171:F171"/>
    <mergeCell ref="B172:F172"/>
    <mergeCell ref="B173:F173"/>
    <mergeCell ref="B174:F174"/>
    <mergeCell ref="B175:F175"/>
    <mergeCell ref="K171:M171"/>
    <mergeCell ref="H182:K182"/>
    <mergeCell ref="K172:M172"/>
    <mergeCell ref="K173:M173"/>
    <mergeCell ref="K174:M174"/>
    <mergeCell ref="K175:M175"/>
    <mergeCell ref="H184:K184"/>
    <mergeCell ref="H177:J178"/>
    <mergeCell ref="K177:M178"/>
    <mergeCell ref="K179:M180"/>
    <mergeCell ref="H179:J180"/>
  </mergeCells>
  <dataValidations count="10">
    <dataValidation type="list" allowBlank="1" showInputMessage="1" showErrorMessage="1" sqref="C107:C131 C6:C105" xr:uid="{00000000-0002-0000-0000-000000000000}">
      <formula1>výběrmateriálu</formula1>
    </dataValidation>
    <dataValidation type="list" allowBlank="1" showInputMessage="1" showErrorMessage="1" sqref="I6:L105" xr:uid="{00000000-0002-0000-0000-000001000000}">
      <formula1>označenihran</formula1>
    </dataValidation>
    <dataValidation type="list" allowBlank="1" showInputMessage="1" showErrorMessage="1" sqref="I149:I158 I160:I163" xr:uid="{00000000-0002-0000-0000-000003000000}">
      <formula1>lepidlo</formula1>
    </dataValidation>
    <dataValidation type="list" allowBlank="1" showInputMessage="1" showErrorMessage="1" sqref="H183:K183" xr:uid="{00000000-0002-0000-0000-000004000000}">
      <formula1>"ANO,NE"</formula1>
    </dataValidation>
    <dataValidation type="whole" allowBlank="1" showInputMessage="1" sqref="C184:E184" xr:uid="{00000000-0002-0000-0000-000005000000}">
      <formula1>0</formula1>
      <formula2>30</formula2>
    </dataValidation>
    <dataValidation type="list" allowBlank="1" showInputMessage="1" showErrorMessage="1" sqref="H184:K184" xr:uid="{00000000-0002-0000-0000-000006000000}">
      <formula1>$S$170:$S$180</formula1>
    </dataValidation>
    <dataValidation type="list" allowBlank="1" showInputMessage="1" showErrorMessage="1" sqref="J141:J142" xr:uid="{00000000-0002-0000-0000-000007000000}">
      <formula1>sazbyformátování</formula1>
    </dataValidation>
    <dataValidation type="list" allowBlank="1" showInputMessage="1" showErrorMessage="1" sqref="I107:L131" xr:uid="{5D359E15-5D79-44E4-A281-6993639001D4}">
      <formula1>$A$160:$A$163</formula1>
    </dataValidation>
    <dataValidation type="list" allowBlank="1" showInputMessage="1" showErrorMessage="1" sqref="K179:M180" xr:uid="{70FC3436-DF29-4A72-B629-FB7A113CAC57}">
      <formula1>$O$179:$O$182</formula1>
    </dataValidation>
    <dataValidation type="list" allowBlank="1" showInputMessage="1" showErrorMessage="1" sqref="H107:H131 H6:H105" xr:uid="{2198D25B-DFBD-4862-8133-17BEB2258F2B}">
      <formula1>$S$1:$S$3</formula1>
    </dataValidation>
  </dataValidations>
  <pageMargins left="0.7" right="0.7" top="0.78740157499999996" bottom="0.78740157499999996" header="0.3" footer="0.3"/>
  <pageSetup paperSize="9" scale="54" fitToHeight="0" orientation="landscape" r:id="rId1"/>
  <ignoredErrors>
    <ignoredError sqref="S140:S142 S151:S158 S160:S162 T149:T162 U149:U162 S139 O140:O142 O135:O139 S136:S137 S135 S138 O157:O15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W258"/>
  <sheetViews>
    <sheetView zoomScale="110" zoomScaleNormal="110" workbookViewId="0">
      <selection activeCell="J19" sqref="J19"/>
    </sheetView>
  </sheetViews>
  <sheetFormatPr defaultRowHeight="14.4" x14ac:dyDescent="0.3"/>
  <sheetData>
    <row r="1" spans="1:23" x14ac:dyDescent="0.3">
      <c r="A1" s="452" t="s">
        <v>1377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4"/>
      <c r="O1" s="107"/>
      <c r="P1" s="107"/>
      <c r="Q1" s="107"/>
      <c r="R1" s="107"/>
      <c r="S1" s="107"/>
      <c r="T1" s="107"/>
      <c r="U1" s="107"/>
      <c r="V1" s="107"/>
      <c r="W1" s="107"/>
    </row>
    <row r="2" spans="1:23" ht="15" thickBot="1" x14ac:dyDescent="0.35">
      <c r="A2" s="455"/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7"/>
      <c r="O2" s="107"/>
      <c r="P2" s="107"/>
      <c r="Q2" s="107"/>
      <c r="R2" s="107"/>
      <c r="S2" s="107"/>
      <c r="T2" s="107"/>
      <c r="U2" s="107"/>
      <c r="V2" s="107"/>
      <c r="W2" s="107"/>
    </row>
    <row r="3" spans="1:23" ht="15" thickBot="1" x14ac:dyDescent="0.3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107"/>
      <c r="P3" s="107"/>
      <c r="Q3" s="107"/>
      <c r="R3" s="107"/>
      <c r="S3" s="107"/>
      <c r="T3" s="107"/>
      <c r="U3" s="107"/>
      <c r="V3" s="107"/>
      <c r="W3" s="107"/>
    </row>
    <row r="4" spans="1:23" ht="15" thickBot="1" x14ac:dyDescent="0.35">
      <c r="A4" s="54" t="s">
        <v>1379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  <c r="O4" s="107"/>
      <c r="P4" s="107"/>
      <c r="Q4" s="107"/>
      <c r="R4" s="107"/>
      <c r="S4" s="107"/>
      <c r="T4" s="107"/>
      <c r="U4" s="107"/>
      <c r="V4" s="107"/>
      <c r="W4" s="107"/>
    </row>
    <row r="5" spans="1:23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107"/>
      <c r="P5" s="107"/>
      <c r="Q5" s="107"/>
      <c r="R5" s="107"/>
      <c r="S5" s="107"/>
      <c r="T5" s="107"/>
      <c r="U5" s="107"/>
      <c r="V5" s="107"/>
      <c r="W5" s="107"/>
    </row>
    <row r="6" spans="1:23" x14ac:dyDescent="0.3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107"/>
      <c r="P6" s="107"/>
      <c r="Q6" s="107"/>
      <c r="R6" s="107"/>
      <c r="S6" s="107"/>
      <c r="T6" s="107"/>
      <c r="U6" s="107"/>
      <c r="V6" s="107"/>
      <c r="W6" s="107"/>
    </row>
    <row r="7" spans="1:23" x14ac:dyDescent="0.3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107"/>
      <c r="P7" s="107"/>
      <c r="Q7" s="107"/>
      <c r="R7" s="107"/>
      <c r="S7" s="107"/>
      <c r="T7" s="107"/>
      <c r="U7" s="107"/>
      <c r="V7" s="107"/>
      <c r="W7" s="107"/>
    </row>
    <row r="8" spans="1:23" x14ac:dyDescent="0.3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107"/>
      <c r="P8" s="107"/>
      <c r="Q8" s="107"/>
      <c r="R8" s="107"/>
      <c r="S8" s="107"/>
      <c r="T8" s="107"/>
      <c r="U8" s="107"/>
      <c r="V8" s="107"/>
      <c r="W8" s="107"/>
    </row>
    <row r="9" spans="1:23" x14ac:dyDescent="0.3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107"/>
      <c r="P9" s="107"/>
      <c r="Q9" s="107"/>
      <c r="R9" s="107"/>
      <c r="S9" s="107"/>
      <c r="T9" s="107"/>
      <c r="U9" s="107"/>
      <c r="V9" s="107"/>
      <c r="W9" s="107"/>
    </row>
    <row r="10" spans="1:23" x14ac:dyDescent="0.3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107"/>
      <c r="P10" s="107"/>
      <c r="Q10" s="107"/>
      <c r="R10" s="107"/>
      <c r="S10" s="107"/>
      <c r="T10" s="107"/>
      <c r="U10" s="107"/>
      <c r="V10" s="107"/>
      <c r="W10" s="107"/>
    </row>
    <row r="11" spans="1:23" x14ac:dyDescent="0.3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107"/>
      <c r="P11" s="107"/>
      <c r="Q11" s="107"/>
      <c r="R11" s="107"/>
      <c r="S11" s="107"/>
      <c r="T11" s="107"/>
      <c r="U11" s="107"/>
      <c r="V11" s="107"/>
      <c r="W11" s="107"/>
    </row>
    <row r="12" spans="1:23" x14ac:dyDescent="0.3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107"/>
      <c r="P12" s="107"/>
      <c r="Q12" s="107"/>
      <c r="R12" s="107"/>
      <c r="S12" s="107"/>
      <c r="T12" s="107"/>
      <c r="U12" s="107"/>
      <c r="V12" s="107"/>
      <c r="W12" s="107"/>
    </row>
    <row r="13" spans="1:23" x14ac:dyDescent="0.3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107"/>
      <c r="P13" s="107"/>
      <c r="Q13" s="107"/>
      <c r="R13" s="107"/>
      <c r="S13" s="107"/>
      <c r="T13" s="107"/>
      <c r="U13" s="107"/>
      <c r="V13" s="107"/>
      <c r="W13" s="107"/>
    </row>
    <row r="14" spans="1:23" ht="15" thickBot="1" x14ac:dyDescent="0.35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107"/>
      <c r="P14" s="107"/>
      <c r="Q14" s="107"/>
      <c r="R14" s="107"/>
      <c r="S14" s="107"/>
      <c r="T14" s="107"/>
      <c r="U14" s="107"/>
      <c r="V14" s="107"/>
      <c r="W14" s="107"/>
    </row>
    <row r="15" spans="1:23" x14ac:dyDescent="0.3">
      <c r="A15" s="458" t="s">
        <v>1382</v>
      </c>
      <c r="B15" s="459"/>
      <c r="C15" s="460"/>
      <c r="D15" s="470" t="s">
        <v>1388</v>
      </c>
      <c r="E15" s="471"/>
      <c r="F15" s="471"/>
      <c r="G15" s="471"/>
      <c r="H15" s="471"/>
      <c r="I15" s="472"/>
      <c r="J15" s="67"/>
      <c r="K15" s="67"/>
      <c r="L15" s="67"/>
      <c r="M15" s="67"/>
      <c r="N15" s="67"/>
      <c r="O15" s="107"/>
      <c r="P15" s="107"/>
      <c r="Q15" s="107"/>
      <c r="R15" s="107"/>
      <c r="S15" s="107"/>
      <c r="T15" s="107"/>
      <c r="U15" s="107"/>
      <c r="V15" s="107"/>
      <c r="W15" s="107"/>
    </row>
    <row r="16" spans="1:23" x14ac:dyDescent="0.3">
      <c r="A16" s="461" t="s">
        <v>1383</v>
      </c>
      <c r="B16" s="462"/>
      <c r="C16" s="463"/>
      <c r="D16" s="501" t="s">
        <v>1389</v>
      </c>
      <c r="E16" s="502"/>
      <c r="F16" s="502"/>
      <c r="G16" s="502"/>
      <c r="H16" s="502"/>
      <c r="I16" s="503"/>
      <c r="J16" s="67"/>
      <c r="K16" s="67"/>
      <c r="L16" s="67"/>
      <c r="M16" s="67"/>
      <c r="N16" s="67"/>
      <c r="O16" s="107"/>
      <c r="P16" s="107"/>
      <c r="Q16" s="107"/>
      <c r="R16" s="107"/>
      <c r="S16" s="107"/>
      <c r="T16" s="107"/>
      <c r="U16" s="107"/>
      <c r="V16" s="107"/>
      <c r="W16" s="107"/>
    </row>
    <row r="17" spans="1:23" x14ac:dyDescent="0.3">
      <c r="A17" s="461" t="s">
        <v>1384</v>
      </c>
      <c r="B17" s="462"/>
      <c r="C17" s="463"/>
      <c r="D17" s="501" t="s">
        <v>1390</v>
      </c>
      <c r="E17" s="502"/>
      <c r="F17" s="502"/>
      <c r="G17" s="502"/>
      <c r="H17" s="502"/>
      <c r="I17" s="503"/>
      <c r="J17" s="67"/>
      <c r="K17" s="67"/>
      <c r="L17" s="67"/>
      <c r="M17" s="67"/>
      <c r="N17" s="67"/>
      <c r="O17" s="107"/>
      <c r="P17" s="107"/>
      <c r="Q17" s="107"/>
      <c r="R17" s="107"/>
      <c r="S17" s="107"/>
      <c r="T17" s="107"/>
      <c r="U17" s="107"/>
      <c r="V17" s="107"/>
      <c r="W17" s="107"/>
    </row>
    <row r="18" spans="1:23" x14ac:dyDescent="0.3">
      <c r="A18" s="461" t="s">
        <v>1385</v>
      </c>
      <c r="B18" s="462"/>
      <c r="C18" s="463"/>
      <c r="D18" s="501" t="s">
        <v>1391</v>
      </c>
      <c r="E18" s="502"/>
      <c r="F18" s="502"/>
      <c r="G18" s="502"/>
      <c r="H18" s="502"/>
      <c r="I18" s="503"/>
      <c r="J18" s="67"/>
      <c r="K18" s="67"/>
      <c r="L18" s="67"/>
      <c r="M18" s="67"/>
      <c r="N18" s="67"/>
      <c r="O18" s="107"/>
      <c r="P18" s="107"/>
      <c r="Q18" s="107"/>
      <c r="R18" s="107"/>
      <c r="S18" s="107"/>
      <c r="T18" s="107"/>
      <c r="U18" s="107"/>
      <c r="V18" s="107"/>
      <c r="W18" s="107"/>
    </row>
    <row r="19" spans="1:23" x14ac:dyDescent="0.3">
      <c r="A19" s="461" t="s">
        <v>1386</v>
      </c>
      <c r="B19" s="462"/>
      <c r="C19" s="463"/>
      <c r="D19" s="501" t="s">
        <v>2900</v>
      </c>
      <c r="E19" s="502"/>
      <c r="F19" s="502"/>
      <c r="G19" s="502"/>
      <c r="H19" s="502"/>
      <c r="I19" s="503"/>
      <c r="J19" s="67"/>
      <c r="K19" s="67"/>
      <c r="L19" s="67"/>
      <c r="M19" s="67"/>
      <c r="N19" s="67"/>
      <c r="O19" s="107"/>
      <c r="P19" s="107"/>
      <c r="Q19" s="107"/>
      <c r="R19" s="107"/>
      <c r="S19" s="107"/>
      <c r="T19" s="107"/>
      <c r="U19" s="107"/>
      <c r="V19" s="107"/>
      <c r="W19" s="107"/>
    </row>
    <row r="20" spans="1:23" x14ac:dyDescent="0.3">
      <c r="A20" s="461" t="s">
        <v>1387</v>
      </c>
      <c r="B20" s="462"/>
      <c r="C20" s="463"/>
      <c r="D20" s="501" t="s">
        <v>2901</v>
      </c>
      <c r="E20" s="502"/>
      <c r="F20" s="502"/>
      <c r="G20" s="502"/>
      <c r="H20" s="502"/>
      <c r="I20" s="503"/>
      <c r="J20" s="67"/>
      <c r="K20" s="67"/>
      <c r="L20" s="67"/>
      <c r="M20" s="67"/>
      <c r="N20" s="67"/>
      <c r="O20" s="107"/>
      <c r="P20" s="107"/>
      <c r="Q20" s="107"/>
      <c r="R20" s="107"/>
      <c r="S20" s="107"/>
      <c r="T20" s="107"/>
      <c r="U20" s="107"/>
      <c r="V20" s="107"/>
      <c r="W20" s="107"/>
    </row>
    <row r="21" spans="1:23" ht="15" thickBot="1" x14ac:dyDescent="0.35">
      <c r="A21" s="449" t="s">
        <v>1694</v>
      </c>
      <c r="B21" s="450"/>
      <c r="C21" s="450"/>
      <c r="D21" s="467" t="s">
        <v>1708</v>
      </c>
      <c r="E21" s="468"/>
      <c r="F21" s="468"/>
      <c r="G21" s="468"/>
      <c r="H21" s="468"/>
      <c r="I21" s="469"/>
      <c r="J21" s="67"/>
      <c r="K21" s="67"/>
      <c r="L21" s="67"/>
      <c r="M21" s="67"/>
      <c r="N21" s="67"/>
      <c r="O21" s="107"/>
      <c r="P21" s="107"/>
      <c r="Q21" s="107"/>
      <c r="R21" s="107"/>
      <c r="S21" s="107"/>
      <c r="T21" s="107"/>
      <c r="U21" s="107"/>
      <c r="V21" s="107"/>
      <c r="W21" s="107"/>
    </row>
    <row r="22" spans="1:23" ht="15" thickBot="1" x14ac:dyDescent="0.3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107"/>
      <c r="P22" s="107"/>
      <c r="Q22" s="107"/>
      <c r="R22" s="107"/>
      <c r="S22" s="107"/>
      <c r="T22" s="107"/>
      <c r="U22" s="107"/>
      <c r="V22" s="107"/>
      <c r="W22" s="107"/>
    </row>
    <row r="23" spans="1:23" ht="15" thickBot="1" x14ac:dyDescent="0.35">
      <c r="A23" s="54" t="s">
        <v>1413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6"/>
      <c r="O23" s="107"/>
      <c r="P23" s="107"/>
      <c r="Q23" s="107"/>
      <c r="R23" s="107"/>
      <c r="S23" s="107"/>
      <c r="T23" s="107"/>
      <c r="U23" s="107"/>
      <c r="V23" s="107"/>
      <c r="W23" s="107"/>
    </row>
    <row r="24" spans="1:23" x14ac:dyDescent="0.3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107"/>
      <c r="P24" s="107"/>
      <c r="Q24" s="107"/>
      <c r="R24" s="107"/>
      <c r="S24" s="107"/>
      <c r="T24" s="107"/>
      <c r="U24" s="107"/>
      <c r="V24" s="107"/>
      <c r="W24" s="107"/>
    </row>
    <row r="25" spans="1:23" x14ac:dyDescent="0.3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07"/>
      <c r="P25" s="107"/>
      <c r="Q25" s="107"/>
      <c r="R25" s="107"/>
      <c r="S25" s="107"/>
      <c r="T25" s="107"/>
      <c r="U25" s="107"/>
      <c r="V25" s="107"/>
      <c r="W25" s="107"/>
    </row>
    <row r="26" spans="1:23" x14ac:dyDescent="0.3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107"/>
      <c r="P26" s="107"/>
      <c r="Q26" s="107"/>
      <c r="R26" s="107"/>
      <c r="S26" s="107"/>
      <c r="T26" s="107"/>
      <c r="U26" s="107"/>
      <c r="V26" s="107"/>
      <c r="W26" s="107"/>
    </row>
    <row r="27" spans="1:23" x14ac:dyDescent="0.3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107"/>
      <c r="P27" s="107"/>
      <c r="Q27" s="107"/>
      <c r="R27" s="107"/>
      <c r="S27" s="107"/>
      <c r="T27" s="107"/>
      <c r="U27" s="107"/>
      <c r="V27" s="107"/>
      <c r="W27" s="107"/>
    </row>
    <row r="28" spans="1:23" x14ac:dyDescent="0.3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107"/>
      <c r="P28" s="107"/>
      <c r="Q28" s="107"/>
      <c r="R28" s="107"/>
      <c r="S28" s="107"/>
      <c r="T28" s="107"/>
      <c r="U28" s="107"/>
      <c r="V28" s="107"/>
      <c r="W28" s="107"/>
    </row>
    <row r="29" spans="1:23" x14ac:dyDescent="0.3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107"/>
      <c r="P29" s="107"/>
      <c r="Q29" s="107"/>
      <c r="R29" s="107"/>
      <c r="S29" s="107"/>
      <c r="T29" s="107"/>
      <c r="U29" s="107"/>
      <c r="V29" s="107"/>
      <c r="W29" s="107"/>
    </row>
    <row r="30" spans="1:23" x14ac:dyDescent="0.3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107"/>
      <c r="P30" s="107"/>
      <c r="Q30" s="107"/>
      <c r="R30" s="107"/>
      <c r="S30" s="107"/>
      <c r="T30" s="107"/>
      <c r="U30" s="107"/>
      <c r="V30" s="107"/>
      <c r="W30" s="107"/>
    </row>
    <row r="31" spans="1:23" x14ac:dyDescent="0.3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107"/>
      <c r="P31" s="107"/>
      <c r="Q31" s="107"/>
      <c r="R31" s="107"/>
      <c r="S31" s="107"/>
      <c r="T31" s="107"/>
      <c r="U31" s="107"/>
      <c r="V31" s="107"/>
      <c r="W31" s="107"/>
    </row>
    <row r="32" spans="1:23" x14ac:dyDescent="0.3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107"/>
      <c r="P32" s="107"/>
      <c r="Q32" s="107"/>
      <c r="R32" s="107"/>
      <c r="S32" s="107"/>
      <c r="T32" s="107"/>
      <c r="U32" s="107"/>
      <c r="V32" s="107"/>
      <c r="W32" s="107"/>
    </row>
    <row r="33" spans="1:23" ht="15" thickBot="1" x14ac:dyDescent="0.3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107"/>
      <c r="P33" s="107"/>
      <c r="Q33" s="107"/>
      <c r="R33" s="107"/>
      <c r="S33" s="107"/>
      <c r="T33" s="107"/>
      <c r="U33" s="107"/>
      <c r="V33" s="107"/>
      <c r="W33" s="107"/>
    </row>
    <row r="34" spans="1:23" x14ac:dyDescent="0.3">
      <c r="A34" s="458" t="s">
        <v>1392</v>
      </c>
      <c r="B34" s="459"/>
      <c r="C34" s="460"/>
      <c r="D34" s="470" t="s">
        <v>1404</v>
      </c>
      <c r="E34" s="471"/>
      <c r="F34" s="471"/>
      <c r="G34" s="471"/>
      <c r="H34" s="471"/>
      <c r="I34" s="471"/>
      <c r="J34" s="471"/>
      <c r="K34" s="471"/>
      <c r="L34" s="471"/>
      <c r="M34" s="471"/>
      <c r="N34" s="472"/>
      <c r="O34" s="107"/>
      <c r="P34" s="107"/>
      <c r="Q34" s="107"/>
      <c r="R34" s="107"/>
      <c r="S34" s="107"/>
      <c r="T34" s="107"/>
      <c r="U34" s="107"/>
      <c r="V34" s="107"/>
      <c r="W34" s="107"/>
    </row>
    <row r="35" spans="1:23" x14ac:dyDescent="0.3">
      <c r="A35" s="461" t="s">
        <v>1393</v>
      </c>
      <c r="B35" s="462"/>
      <c r="C35" s="463"/>
      <c r="D35" s="464" t="s">
        <v>1405</v>
      </c>
      <c r="E35" s="465"/>
      <c r="F35" s="465"/>
      <c r="G35" s="465"/>
      <c r="H35" s="465"/>
      <c r="I35" s="465"/>
      <c r="J35" s="465"/>
      <c r="K35" s="465"/>
      <c r="L35" s="465"/>
      <c r="M35" s="465"/>
      <c r="N35" s="466"/>
      <c r="O35" s="107"/>
      <c r="P35" s="107"/>
      <c r="Q35" s="107"/>
      <c r="R35" s="107"/>
      <c r="S35" s="107"/>
      <c r="T35" s="107"/>
      <c r="U35" s="107"/>
      <c r="V35" s="107"/>
      <c r="W35" s="107"/>
    </row>
    <row r="36" spans="1:23" x14ac:dyDescent="0.3">
      <c r="A36" s="461" t="s">
        <v>558</v>
      </c>
      <c r="B36" s="462"/>
      <c r="C36" s="463"/>
      <c r="D36" s="464" t="s">
        <v>1406</v>
      </c>
      <c r="E36" s="465"/>
      <c r="F36" s="465"/>
      <c r="G36" s="465"/>
      <c r="H36" s="465"/>
      <c r="I36" s="465"/>
      <c r="J36" s="465"/>
      <c r="K36" s="465"/>
      <c r="L36" s="465"/>
      <c r="M36" s="465"/>
      <c r="N36" s="466"/>
      <c r="O36" s="107"/>
      <c r="P36" s="107"/>
      <c r="Q36" s="107"/>
      <c r="R36" s="107"/>
      <c r="S36" s="107"/>
      <c r="T36" s="107"/>
      <c r="U36" s="107"/>
      <c r="V36" s="107"/>
      <c r="W36" s="107"/>
    </row>
    <row r="37" spans="1:23" x14ac:dyDescent="0.3">
      <c r="A37" s="461" t="s">
        <v>1394</v>
      </c>
      <c r="B37" s="462"/>
      <c r="C37" s="463"/>
      <c r="D37" s="464" t="s">
        <v>1406</v>
      </c>
      <c r="E37" s="465"/>
      <c r="F37" s="465"/>
      <c r="G37" s="465"/>
      <c r="H37" s="465"/>
      <c r="I37" s="465"/>
      <c r="J37" s="465"/>
      <c r="K37" s="465"/>
      <c r="L37" s="465"/>
      <c r="M37" s="465"/>
      <c r="N37" s="466"/>
      <c r="O37" s="107"/>
      <c r="P37" s="107"/>
      <c r="Q37" s="107"/>
      <c r="R37" s="107"/>
      <c r="S37" s="107"/>
      <c r="T37" s="107"/>
      <c r="U37" s="107"/>
      <c r="V37" s="107"/>
      <c r="W37" s="107"/>
    </row>
    <row r="38" spans="1:23" x14ac:dyDescent="0.3">
      <c r="A38" s="461" t="s">
        <v>1395</v>
      </c>
      <c r="B38" s="462"/>
      <c r="C38" s="463"/>
      <c r="D38" s="464" t="s">
        <v>1406</v>
      </c>
      <c r="E38" s="465"/>
      <c r="F38" s="465"/>
      <c r="G38" s="465"/>
      <c r="H38" s="465"/>
      <c r="I38" s="465"/>
      <c r="J38" s="465"/>
      <c r="K38" s="465"/>
      <c r="L38" s="465"/>
      <c r="M38" s="465"/>
      <c r="N38" s="466"/>
      <c r="O38" s="107"/>
      <c r="P38" s="107"/>
      <c r="Q38" s="107"/>
      <c r="R38" s="107"/>
      <c r="S38" s="107"/>
      <c r="T38" s="107"/>
      <c r="U38" s="107"/>
      <c r="V38" s="107"/>
      <c r="W38" s="107"/>
    </row>
    <row r="39" spans="1:23" x14ac:dyDescent="0.3">
      <c r="A39" s="461" t="s">
        <v>1396</v>
      </c>
      <c r="B39" s="462"/>
      <c r="C39" s="463"/>
      <c r="D39" s="464" t="s">
        <v>1406</v>
      </c>
      <c r="E39" s="465"/>
      <c r="F39" s="465"/>
      <c r="G39" s="465"/>
      <c r="H39" s="465"/>
      <c r="I39" s="465"/>
      <c r="J39" s="465"/>
      <c r="K39" s="465"/>
      <c r="L39" s="465"/>
      <c r="M39" s="465"/>
      <c r="N39" s="466"/>
      <c r="O39" s="107"/>
      <c r="P39" s="107"/>
      <c r="Q39" s="107"/>
      <c r="R39" s="107"/>
      <c r="S39" s="107"/>
      <c r="T39" s="107"/>
      <c r="U39" s="107"/>
      <c r="V39" s="107"/>
      <c r="W39" s="107"/>
    </row>
    <row r="40" spans="1:23" x14ac:dyDescent="0.3">
      <c r="A40" s="461" t="s">
        <v>1397</v>
      </c>
      <c r="B40" s="462"/>
      <c r="C40" s="463"/>
      <c r="D40" s="464" t="s">
        <v>1407</v>
      </c>
      <c r="E40" s="465"/>
      <c r="F40" s="465"/>
      <c r="G40" s="465"/>
      <c r="H40" s="465"/>
      <c r="I40" s="465"/>
      <c r="J40" s="465"/>
      <c r="K40" s="465"/>
      <c r="L40" s="465"/>
      <c r="M40" s="465"/>
      <c r="N40" s="466"/>
      <c r="O40" s="107"/>
      <c r="P40" s="107"/>
      <c r="Q40" s="107"/>
      <c r="R40" s="107"/>
      <c r="S40" s="107"/>
      <c r="T40" s="107"/>
      <c r="U40" s="107"/>
      <c r="V40" s="107"/>
      <c r="W40" s="107"/>
    </row>
    <row r="41" spans="1:23" x14ac:dyDescent="0.3">
      <c r="A41" s="461" t="s">
        <v>1398</v>
      </c>
      <c r="B41" s="462"/>
      <c r="C41" s="463"/>
      <c r="D41" s="464" t="s">
        <v>1408</v>
      </c>
      <c r="E41" s="465"/>
      <c r="F41" s="465"/>
      <c r="G41" s="465"/>
      <c r="H41" s="465"/>
      <c r="I41" s="465"/>
      <c r="J41" s="465"/>
      <c r="K41" s="465"/>
      <c r="L41" s="465"/>
      <c r="M41" s="465"/>
      <c r="N41" s="466"/>
      <c r="O41" s="107"/>
      <c r="P41" s="107"/>
      <c r="Q41" s="107"/>
      <c r="R41" s="107"/>
      <c r="S41" s="107"/>
      <c r="T41" s="107"/>
      <c r="U41" s="107"/>
      <c r="V41" s="107"/>
      <c r="W41" s="107"/>
    </row>
    <row r="42" spans="1:23" x14ac:dyDescent="0.3">
      <c r="A42" s="461" t="s">
        <v>1399</v>
      </c>
      <c r="B42" s="462"/>
      <c r="C42" s="463"/>
      <c r="D42" s="464" t="s">
        <v>1409</v>
      </c>
      <c r="E42" s="465"/>
      <c r="F42" s="465"/>
      <c r="G42" s="465"/>
      <c r="H42" s="465"/>
      <c r="I42" s="465"/>
      <c r="J42" s="465"/>
      <c r="K42" s="465"/>
      <c r="L42" s="465"/>
      <c r="M42" s="465"/>
      <c r="N42" s="466"/>
      <c r="O42" s="107"/>
      <c r="P42" s="107"/>
      <c r="Q42" s="107"/>
      <c r="R42" s="107"/>
      <c r="S42" s="107"/>
      <c r="T42" s="107"/>
      <c r="U42" s="107"/>
      <c r="V42" s="107"/>
      <c r="W42" s="107"/>
    </row>
    <row r="43" spans="1:23" x14ac:dyDescent="0.3">
      <c r="A43" s="461" t="s">
        <v>1400</v>
      </c>
      <c r="B43" s="462"/>
      <c r="C43" s="463"/>
      <c r="D43" s="464" t="s">
        <v>1410</v>
      </c>
      <c r="E43" s="465"/>
      <c r="F43" s="465"/>
      <c r="G43" s="465"/>
      <c r="H43" s="465"/>
      <c r="I43" s="465"/>
      <c r="J43" s="465"/>
      <c r="K43" s="465"/>
      <c r="L43" s="465"/>
      <c r="M43" s="465"/>
      <c r="N43" s="466"/>
      <c r="O43" s="107"/>
      <c r="P43" s="107"/>
      <c r="Q43" s="107"/>
      <c r="R43" s="107"/>
      <c r="S43" s="107"/>
      <c r="T43" s="107"/>
      <c r="U43" s="107"/>
      <c r="V43" s="107"/>
      <c r="W43" s="107"/>
    </row>
    <row r="44" spans="1:23" x14ac:dyDescent="0.3">
      <c r="A44" s="461" t="s">
        <v>1401</v>
      </c>
      <c r="B44" s="462"/>
      <c r="C44" s="463"/>
      <c r="D44" s="464" t="s">
        <v>1424</v>
      </c>
      <c r="E44" s="465"/>
      <c r="F44" s="465"/>
      <c r="G44" s="465"/>
      <c r="H44" s="465"/>
      <c r="I44" s="465"/>
      <c r="J44" s="465"/>
      <c r="K44" s="465"/>
      <c r="L44" s="465"/>
      <c r="M44" s="465"/>
      <c r="N44" s="466"/>
      <c r="O44" s="107"/>
      <c r="P44" s="107"/>
      <c r="Q44" s="107"/>
      <c r="R44" s="107"/>
      <c r="S44" s="107"/>
      <c r="T44" s="107"/>
      <c r="U44" s="107"/>
      <c r="V44" s="107"/>
      <c r="W44" s="107"/>
    </row>
    <row r="45" spans="1:23" x14ac:dyDescent="0.3">
      <c r="A45" s="461" t="s">
        <v>1402</v>
      </c>
      <c r="B45" s="462"/>
      <c r="C45" s="463"/>
      <c r="D45" s="464" t="s">
        <v>1411</v>
      </c>
      <c r="E45" s="465"/>
      <c r="F45" s="465"/>
      <c r="G45" s="465"/>
      <c r="H45" s="465"/>
      <c r="I45" s="465"/>
      <c r="J45" s="465"/>
      <c r="K45" s="465"/>
      <c r="L45" s="465"/>
      <c r="M45" s="465"/>
      <c r="N45" s="466"/>
      <c r="O45" s="107"/>
      <c r="P45" s="107"/>
      <c r="Q45" s="107"/>
      <c r="R45" s="107"/>
      <c r="S45" s="107"/>
      <c r="T45" s="107"/>
      <c r="U45" s="107"/>
      <c r="V45" s="107"/>
      <c r="W45" s="107"/>
    </row>
    <row r="46" spans="1:23" ht="15" thickBot="1" x14ac:dyDescent="0.35">
      <c r="A46" s="473" t="s">
        <v>1403</v>
      </c>
      <c r="B46" s="474"/>
      <c r="C46" s="475"/>
      <c r="D46" s="467" t="s">
        <v>1412</v>
      </c>
      <c r="E46" s="468"/>
      <c r="F46" s="468"/>
      <c r="G46" s="468"/>
      <c r="H46" s="468"/>
      <c r="I46" s="468"/>
      <c r="J46" s="468"/>
      <c r="K46" s="468"/>
      <c r="L46" s="468"/>
      <c r="M46" s="468"/>
      <c r="N46" s="469"/>
      <c r="O46" s="107"/>
      <c r="P46" s="107"/>
      <c r="Q46" s="107"/>
      <c r="R46" s="107"/>
      <c r="S46" s="107"/>
      <c r="T46" s="107"/>
      <c r="U46" s="107"/>
      <c r="V46" s="107"/>
      <c r="W46" s="107"/>
    </row>
    <row r="47" spans="1:23" ht="15" thickBot="1" x14ac:dyDescent="0.35">
      <c r="A47" s="109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107"/>
      <c r="P47" s="107"/>
      <c r="Q47" s="107"/>
      <c r="R47" s="107"/>
      <c r="S47" s="107"/>
      <c r="T47" s="107"/>
      <c r="U47" s="107"/>
      <c r="V47" s="107"/>
      <c r="W47" s="107"/>
    </row>
    <row r="48" spans="1:23" ht="15" thickBot="1" x14ac:dyDescent="0.35">
      <c r="A48" s="80" t="s">
        <v>1893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9"/>
      <c r="O48" s="107"/>
      <c r="P48" s="107"/>
      <c r="Q48" s="107"/>
      <c r="R48" s="107"/>
      <c r="S48" s="107"/>
      <c r="T48" s="107"/>
      <c r="U48" s="107"/>
      <c r="V48" s="107"/>
      <c r="W48" s="107"/>
    </row>
    <row r="49" spans="1:23" x14ac:dyDescent="0.3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107"/>
      <c r="P49" s="107"/>
      <c r="Q49" s="107"/>
      <c r="R49" s="107"/>
      <c r="S49" s="107"/>
      <c r="T49" s="107"/>
      <c r="U49" s="107"/>
      <c r="V49" s="107"/>
      <c r="W49" s="107"/>
    </row>
    <row r="50" spans="1:23" x14ac:dyDescent="0.3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107"/>
      <c r="P50" s="107"/>
      <c r="Q50" s="107"/>
      <c r="R50" s="107"/>
      <c r="S50" s="107"/>
      <c r="T50" s="107"/>
      <c r="U50" s="107"/>
      <c r="V50" s="107"/>
      <c r="W50" s="107"/>
    </row>
    <row r="51" spans="1:23" x14ac:dyDescent="0.3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107"/>
      <c r="P51" s="107"/>
      <c r="Q51" s="107"/>
      <c r="R51" s="107"/>
      <c r="S51" s="107"/>
      <c r="T51" s="107"/>
      <c r="U51" s="107"/>
      <c r="V51" s="107"/>
      <c r="W51" s="107"/>
    </row>
    <row r="52" spans="1:23" x14ac:dyDescent="0.3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107"/>
      <c r="P52" s="107"/>
      <c r="Q52" s="107"/>
      <c r="R52" s="107"/>
      <c r="S52" s="107"/>
      <c r="T52" s="107"/>
      <c r="U52" s="107"/>
      <c r="V52" s="107"/>
      <c r="W52" s="107"/>
    </row>
    <row r="53" spans="1:23" x14ac:dyDescent="0.3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107"/>
      <c r="P53" s="107"/>
      <c r="Q53" s="107"/>
      <c r="R53" s="107"/>
      <c r="S53" s="107"/>
      <c r="T53" s="107"/>
      <c r="U53" s="107"/>
      <c r="V53" s="107"/>
      <c r="W53" s="107"/>
    </row>
    <row r="54" spans="1:23" x14ac:dyDescent="0.3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107"/>
      <c r="P54" s="107"/>
      <c r="Q54" s="107"/>
      <c r="R54" s="107"/>
      <c r="S54" s="107"/>
      <c r="T54" s="107"/>
      <c r="U54" s="107"/>
      <c r="V54" s="107"/>
      <c r="W54" s="107"/>
    </row>
    <row r="55" spans="1:23" ht="29.4" customHeight="1" x14ac:dyDescent="0.3">
      <c r="A55" s="461" t="s">
        <v>1690</v>
      </c>
      <c r="B55" s="462"/>
      <c r="C55" s="463"/>
      <c r="D55" s="476" t="s">
        <v>1892</v>
      </c>
      <c r="E55" s="477"/>
      <c r="F55" s="477"/>
      <c r="G55" s="477"/>
      <c r="H55" s="477"/>
      <c r="I55" s="477"/>
      <c r="J55" s="477"/>
      <c r="K55" s="477"/>
      <c r="L55" s="477"/>
      <c r="M55" s="477"/>
      <c r="N55" s="478"/>
      <c r="O55" s="107"/>
      <c r="P55" s="107"/>
      <c r="Q55" s="107"/>
      <c r="R55" s="107"/>
      <c r="S55" s="107"/>
      <c r="T55" s="107"/>
      <c r="U55" s="107"/>
      <c r="V55" s="107"/>
      <c r="W55" s="107"/>
    </row>
    <row r="56" spans="1:23" ht="15" thickBot="1" x14ac:dyDescent="0.35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107"/>
      <c r="P56" s="107"/>
      <c r="Q56" s="107"/>
      <c r="R56" s="107"/>
      <c r="S56" s="107"/>
      <c r="T56" s="107"/>
      <c r="U56" s="107"/>
      <c r="V56" s="107"/>
      <c r="W56" s="107"/>
    </row>
    <row r="57" spans="1:23" ht="15" thickBot="1" x14ac:dyDescent="0.35">
      <c r="A57" s="54" t="s">
        <v>1414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6"/>
      <c r="O57" s="107"/>
      <c r="P57" s="107"/>
      <c r="Q57" s="107"/>
      <c r="R57" s="107"/>
      <c r="S57" s="107"/>
      <c r="T57" s="107"/>
      <c r="U57" s="107"/>
      <c r="V57" s="107"/>
      <c r="W57" s="107"/>
    </row>
    <row r="58" spans="1:23" x14ac:dyDescent="0.3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107"/>
      <c r="P58" s="107"/>
      <c r="Q58" s="107"/>
      <c r="R58" s="107"/>
      <c r="S58" s="107"/>
      <c r="T58" s="107"/>
      <c r="U58" s="107"/>
      <c r="V58" s="107"/>
      <c r="W58" s="107"/>
    </row>
    <row r="59" spans="1:23" x14ac:dyDescent="0.3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107"/>
      <c r="P59" s="107"/>
      <c r="Q59" s="107"/>
      <c r="R59" s="107"/>
      <c r="S59" s="107"/>
      <c r="T59" s="107"/>
      <c r="U59" s="107"/>
      <c r="V59" s="107"/>
      <c r="W59" s="107"/>
    </row>
    <row r="60" spans="1:23" x14ac:dyDescent="0.3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107"/>
      <c r="P60" s="107"/>
      <c r="Q60" s="107"/>
      <c r="R60" s="107"/>
      <c r="S60" s="107"/>
      <c r="T60" s="107"/>
      <c r="U60" s="107"/>
      <c r="V60" s="107"/>
      <c r="W60" s="107"/>
    </row>
    <row r="61" spans="1:23" x14ac:dyDescent="0.3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107"/>
      <c r="P61" s="107"/>
      <c r="Q61" s="107"/>
      <c r="R61" s="107"/>
      <c r="S61" s="107"/>
      <c r="T61" s="107"/>
      <c r="U61" s="107"/>
      <c r="V61" s="107"/>
      <c r="W61" s="107"/>
    </row>
    <row r="62" spans="1:23" x14ac:dyDescent="0.3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107"/>
      <c r="P62" s="107"/>
      <c r="Q62" s="107"/>
      <c r="R62" s="107"/>
      <c r="S62" s="107"/>
      <c r="T62" s="107"/>
      <c r="U62" s="107"/>
      <c r="V62" s="107"/>
      <c r="W62" s="107"/>
    </row>
    <row r="63" spans="1:23" x14ac:dyDescent="0.3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107"/>
      <c r="P63" s="107"/>
      <c r="Q63" s="107"/>
      <c r="R63" s="107"/>
      <c r="S63" s="107"/>
      <c r="T63" s="107"/>
      <c r="U63" s="107"/>
      <c r="V63" s="107"/>
      <c r="W63" s="107"/>
    </row>
    <row r="64" spans="1:23" x14ac:dyDescent="0.3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107"/>
      <c r="P64" s="107"/>
      <c r="Q64" s="107"/>
      <c r="R64" s="107"/>
      <c r="S64" s="107"/>
      <c r="T64" s="107"/>
      <c r="U64" s="107"/>
      <c r="V64" s="107"/>
      <c r="W64" s="107"/>
    </row>
    <row r="65" spans="1:23" x14ac:dyDescent="0.3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107"/>
      <c r="P65" s="107"/>
      <c r="Q65" s="107"/>
      <c r="R65" s="107"/>
      <c r="S65" s="107"/>
      <c r="T65" s="107"/>
      <c r="U65" s="107"/>
      <c r="V65" s="107"/>
      <c r="W65" s="107"/>
    </row>
    <row r="66" spans="1:23" x14ac:dyDescent="0.3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107"/>
      <c r="P66" s="107"/>
      <c r="Q66" s="107"/>
      <c r="R66" s="107"/>
      <c r="S66" s="107"/>
      <c r="T66" s="107"/>
      <c r="U66" s="107"/>
      <c r="V66" s="107"/>
      <c r="W66" s="107"/>
    </row>
    <row r="67" spans="1:23" x14ac:dyDescent="0.3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107"/>
      <c r="P67" s="107"/>
      <c r="Q67" s="107"/>
      <c r="R67" s="107"/>
      <c r="S67" s="107"/>
      <c r="T67" s="107"/>
      <c r="U67" s="107"/>
      <c r="V67" s="107"/>
      <c r="W67" s="107"/>
    </row>
    <row r="68" spans="1:23" x14ac:dyDescent="0.3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107"/>
      <c r="P68" s="107"/>
      <c r="Q68" s="107"/>
      <c r="R68" s="107"/>
      <c r="S68" s="107"/>
      <c r="T68" s="107"/>
      <c r="U68" s="107"/>
      <c r="V68" s="107"/>
      <c r="W68" s="107"/>
    </row>
    <row r="69" spans="1:23" x14ac:dyDescent="0.3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107"/>
      <c r="P69" s="107"/>
      <c r="Q69" s="107"/>
      <c r="R69" s="107"/>
      <c r="S69" s="107"/>
      <c r="T69" s="107"/>
      <c r="U69" s="107"/>
      <c r="V69" s="107"/>
      <c r="W69" s="107"/>
    </row>
    <row r="70" spans="1:23" x14ac:dyDescent="0.3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107"/>
      <c r="P70" s="107"/>
      <c r="Q70" s="107"/>
      <c r="R70" s="107"/>
      <c r="S70" s="107"/>
      <c r="T70" s="107"/>
      <c r="U70" s="107"/>
      <c r="V70" s="107"/>
      <c r="W70" s="107"/>
    </row>
    <row r="71" spans="1:23" x14ac:dyDescent="0.3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107"/>
      <c r="P71" s="107"/>
      <c r="Q71" s="107"/>
      <c r="R71" s="107"/>
      <c r="S71" s="107"/>
      <c r="T71" s="107"/>
      <c r="U71" s="107"/>
      <c r="V71" s="107"/>
      <c r="W71" s="107"/>
    </row>
    <row r="72" spans="1:23" x14ac:dyDescent="0.3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107"/>
      <c r="P72" s="107"/>
      <c r="Q72" s="107"/>
      <c r="R72" s="107"/>
      <c r="S72" s="107"/>
      <c r="T72" s="107"/>
      <c r="U72" s="107"/>
      <c r="V72" s="107"/>
      <c r="W72" s="107"/>
    </row>
    <row r="73" spans="1:23" ht="15" thickBot="1" x14ac:dyDescent="0.35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107"/>
      <c r="P73" s="107"/>
      <c r="Q73" s="107"/>
      <c r="R73" s="107"/>
      <c r="S73" s="107"/>
      <c r="T73" s="107"/>
      <c r="U73" s="107"/>
      <c r="V73" s="107"/>
      <c r="W73" s="107"/>
    </row>
    <row r="74" spans="1:23" x14ac:dyDescent="0.3">
      <c r="A74" s="458" t="s">
        <v>1416</v>
      </c>
      <c r="B74" s="459"/>
      <c r="C74" s="460"/>
      <c r="D74" s="470" t="s">
        <v>1417</v>
      </c>
      <c r="E74" s="471"/>
      <c r="F74" s="471"/>
      <c r="G74" s="471"/>
      <c r="H74" s="471"/>
      <c r="I74" s="471"/>
      <c r="J74" s="471"/>
      <c r="K74" s="471"/>
      <c r="L74" s="471"/>
      <c r="M74" s="471"/>
      <c r="N74" s="472"/>
      <c r="O74" s="107"/>
      <c r="P74" s="107"/>
      <c r="Q74" s="107"/>
      <c r="R74" s="107"/>
      <c r="S74" s="107"/>
      <c r="T74" s="107"/>
      <c r="U74" s="107"/>
      <c r="V74" s="107"/>
      <c r="W74" s="107"/>
    </row>
    <row r="75" spans="1:23" x14ac:dyDescent="0.3">
      <c r="A75" s="461" t="s">
        <v>1393</v>
      </c>
      <c r="B75" s="462"/>
      <c r="C75" s="463"/>
      <c r="D75" s="464" t="s">
        <v>1405</v>
      </c>
      <c r="E75" s="465"/>
      <c r="F75" s="465"/>
      <c r="G75" s="465"/>
      <c r="H75" s="465"/>
      <c r="I75" s="465"/>
      <c r="J75" s="465"/>
      <c r="K75" s="465"/>
      <c r="L75" s="465"/>
      <c r="M75" s="465"/>
      <c r="N75" s="466"/>
      <c r="O75" s="107"/>
      <c r="P75" s="107"/>
      <c r="Q75" s="107"/>
      <c r="R75" s="107"/>
      <c r="S75" s="107"/>
      <c r="T75" s="107"/>
      <c r="U75" s="107"/>
      <c r="V75" s="107"/>
      <c r="W75" s="107"/>
    </row>
    <row r="76" spans="1:23" x14ac:dyDescent="0.3">
      <c r="A76" s="461" t="s">
        <v>558</v>
      </c>
      <c r="B76" s="462"/>
      <c r="C76" s="463"/>
      <c r="D76" s="464" t="s">
        <v>1406</v>
      </c>
      <c r="E76" s="465"/>
      <c r="F76" s="465"/>
      <c r="G76" s="465"/>
      <c r="H76" s="465"/>
      <c r="I76" s="465"/>
      <c r="J76" s="465"/>
      <c r="K76" s="465"/>
      <c r="L76" s="465"/>
      <c r="M76" s="465"/>
      <c r="N76" s="466"/>
      <c r="O76" s="107"/>
      <c r="P76" s="107"/>
      <c r="Q76" s="107"/>
      <c r="R76" s="107"/>
      <c r="S76" s="107"/>
      <c r="T76" s="107"/>
      <c r="U76" s="107"/>
      <c r="V76" s="107"/>
      <c r="W76" s="107"/>
    </row>
    <row r="77" spans="1:23" x14ac:dyDescent="0.3">
      <c r="A77" s="461" t="s">
        <v>1394</v>
      </c>
      <c r="B77" s="462"/>
      <c r="C77" s="463"/>
      <c r="D77" s="464" t="s">
        <v>1406</v>
      </c>
      <c r="E77" s="465"/>
      <c r="F77" s="465"/>
      <c r="G77" s="465"/>
      <c r="H77" s="465"/>
      <c r="I77" s="465"/>
      <c r="J77" s="465"/>
      <c r="K77" s="465"/>
      <c r="L77" s="465"/>
      <c r="M77" s="465"/>
      <c r="N77" s="466"/>
      <c r="O77" s="107"/>
      <c r="P77" s="107"/>
      <c r="Q77" s="107"/>
      <c r="R77" s="107"/>
      <c r="S77" s="107"/>
      <c r="T77" s="107"/>
      <c r="U77" s="107"/>
      <c r="V77" s="107"/>
      <c r="W77" s="107"/>
    </row>
    <row r="78" spans="1:23" x14ac:dyDescent="0.3">
      <c r="A78" s="461" t="s">
        <v>1418</v>
      </c>
      <c r="B78" s="462"/>
      <c r="C78" s="463"/>
      <c r="D78" s="464" t="s">
        <v>1406</v>
      </c>
      <c r="E78" s="465"/>
      <c r="F78" s="465"/>
      <c r="G78" s="465"/>
      <c r="H78" s="465"/>
      <c r="I78" s="465"/>
      <c r="J78" s="465"/>
      <c r="K78" s="465"/>
      <c r="L78" s="465"/>
      <c r="M78" s="465"/>
      <c r="N78" s="466"/>
      <c r="O78" s="107"/>
      <c r="P78" s="107"/>
      <c r="Q78" s="107"/>
      <c r="R78" s="107"/>
      <c r="S78" s="107"/>
      <c r="T78" s="107"/>
      <c r="U78" s="107"/>
      <c r="V78" s="107"/>
      <c r="W78" s="107"/>
    </row>
    <row r="79" spans="1:23" x14ac:dyDescent="0.3">
      <c r="A79" s="461" t="s">
        <v>1397</v>
      </c>
      <c r="B79" s="462"/>
      <c r="C79" s="463"/>
      <c r="D79" s="464" t="s">
        <v>1419</v>
      </c>
      <c r="E79" s="465"/>
      <c r="F79" s="465"/>
      <c r="G79" s="465"/>
      <c r="H79" s="465"/>
      <c r="I79" s="465"/>
      <c r="J79" s="465"/>
      <c r="K79" s="465"/>
      <c r="L79" s="465"/>
      <c r="M79" s="465"/>
      <c r="N79" s="466"/>
      <c r="O79" s="107"/>
      <c r="P79" s="107"/>
      <c r="Q79" s="107"/>
      <c r="R79" s="107"/>
      <c r="S79" s="107"/>
      <c r="T79" s="107"/>
      <c r="U79" s="107"/>
      <c r="V79" s="107"/>
      <c r="W79" s="107"/>
    </row>
    <row r="80" spans="1:23" x14ac:dyDescent="0.3">
      <c r="A80" s="461" t="s">
        <v>1398</v>
      </c>
      <c r="B80" s="462"/>
      <c r="C80" s="463"/>
      <c r="D80" s="464" t="s">
        <v>1420</v>
      </c>
      <c r="E80" s="465"/>
      <c r="F80" s="465"/>
      <c r="G80" s="465"/>
      <c r="H80" s="465"/>
      <c r="I80" s="465"/>
      <c r="J80" s="465"/>
      <c r="K80" s="465"/>
      <c r="L80" s="465"/>
      <c r="M80" s="465"/>
      <c r="N80" s="466"/>
      <c r="O80" s="107"/>
      <c r="P80" s="107"/>
      <c r="Q80" s="107"/>
      <c r="R80" s="107"/>
      <c r="S80" s="107"/>
      <c r="T80" s="107"/>
      <c r="U80" s="107"/>
      <c r="V80" s="107"/>
      <c r="W80" s="107"/>
    </row>
    <row r="81" spans="1:23" x14ac:dyDescent="0.3">
      <c r="A81" s="479" t="s">
        <v>577</v>
      </c>
      <c r="B81" s="480"/>
      <c r="C81" s="481"/>
      <c r="D81" s="482" t="s">
        <v>1421</v>
      </c>
      <c r="E81" s="483"/>
      <c r="F81" s="483"/>
      <c r="G81" s="483"/>
      <c r="H81" s="483"/>
      <c r="I81" s="483"/>
      <c r="J81" s="483"/>
      <c r="K81" s="483"/>
      <c r="L81" s="483"/>
      <c r="M81" s="483"/>
      <c r="N81" s="484"/>
      <c r="O81" s="107"/>
      <c r="P81" s="107"/>
      <c r="Q81" s="107"/>
      <c r="R81" s="107"/>
      <c r="S81" s="107"/>
      <c r="T81" s="107"/>
      <c r="U81" s="107"/>
      <c r="V81" s="107"/>
      <c r="W81" s="107"/>
    </row>
    <row r="82" spans="1:23" x14ac:dyDescent="0.3">
      <c r="A82" s="461" t="s">
        <v>1400</v>
      </c>
      <c r="B82" s="462"/>
      <c r="C82" s="463"/>
      <c r="D82" s="464" t="s">
        <v>1422</v>
      </c>
      <c r="E82" s="465"/>
      <c r="F82" s="465"/>
      <c r="G82" s="465"/>
      <c r="H82" s="465"/>
      <c r="I82" s="465"/>
      <c r="J82" s="465"/>
      <c r="K82" s="465"/>
      <c r="L82" s="465"/>
      <c r="M82" s="465"/>
      <c r="N82" s="466"/>
      <c r="O82" s="107"/>
      <c r="P82" s="107"/>
      <c r="Q82" s="107"/>
      <c r="R82" s="107"/>
      <c r="S82" s="107"/>
      <c r="T82" s="107"/>
      <c r="U82" s="107"/>
      <c r="V82" s="107"/>
      <c r="W82" s="107"/>
    </row>
    <row r="83" spans="1:23" x14ac:dyDescent="0.3">
      <c r="A83" s="461" t="s">
        <v>1401</v>
      </c>
      <c r="B83" s="462"/>
      <c r="C83" s="463"/>
      <c r="D83" s="464" t="s">
        <v>1423</v>
      </c>
      <c r="E83" s="465"/>
      <c r="F83" s="465"/>
      <c r="G83" s="465"/>
      <c r="H83" s="465"/>
      <c r="I83" s="465"/>
      <c r="J83" s="465"/>
      <c r="K83" s="465"/>
      <c r="L83" s="465"/>
      <c r="M83" s="465"/>
      <c r="N83" s="466"/>
      <c r="O83" s="107"/>
      <c r="P83" s="107"/>
      <c r="Q83" s="107"/>
      <c r="R83" s="107"/>
      <c r="S83" s="107"/>
      <c r="T83" s="107"/>
      <c r="U83" s="107"/>
      <c r="V83" s="107"/>
      <c r="W83" s="107"/>
    </row>
    <row r="84" spans="1:23" x14ac:dyDescent="0.3">
      <c r="A84" s="461" t="s">
        <v>1402</v>
      </c>
      <c r="B84" s="462"/>
      <c r="C84" s="463"/>
      <c r="D84" s="464" t="s">
        <v>1425</v>
      </c>
      <c r="E84" s="465"/>
      <c r="F84" s="465"/>
      <c r="G84" s="465"/>
      <c r="H84" s="465"/>
      <c r="I84" s="465"/>
      <c r="J84" s="465"/>
      <c r="K84" s="465"/>
      <c r="L84" s="465"/>
      <c r="M84" s="465"/>
      <c r="N84" s="466"/>
      <c r="O84" s="107"/>
      <c r="P84" s="107"/>
      <c r="Q84" s="107"/>
      <c r="R84" s="107"/>
      <c r="S84" s="107"/>
      <c r="T84" s="107"/>
      <c r="U84" s="107"/>
      <c r="V84" s="107"/>
      <c r="W84" s="107"/>
    </row>
    <row r="85" spans="1:23" ht="15" thickBot="1" x14ac:dyDescent="0.35">
      <c r="A85" s="473" t="s">
        <v>1403</v>
      </c>
      <c r="B85" s="474"/>
      <c r="C85" s="475"/>
      <c r="D85" s="467" t="s">
        <v>1426</v>
      </c>
      <c r="E85" s="468"/>
      <c r="F85" s="468"/>
      <c r="G85" s="468"/>
      <c r="H85" s="468"/>
      <c r="I85" s="468"/>
      <c r="J85" s="468"/>
      <c r="K85" s="468"/>
      <c r="L85" s="468"/>
      <c r="M85" s="468"/>
      <c r="N85" s="469"/>
      <c r="O85" s="107"/>
      <c r="P85" s="107"/>
      <c r="Q85" s="107"/>
      <c r="R85" s="107"/>
      <c r="S85" s="107"/>
      <c r="T85" s="107"/>
      <c r="U85" s="107"/>
      <c r="V85" s="107"/>
      <c r="W85" s="107"/>
    </row>
    <row r="86" spans="1:23" ht="15" thickBot="1" x14ac:dyDescent="0.35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107"/>
      <c r="P86" s="107"/>
      <c r="Q86" s="107"/>
      <c r="R86" s="107"/>
      <c r="S86" s="107"/>
      <c r="T86" s="107"/>
      <c r="U86" s="107"/>
      <c r="V86" s="107"/>
      <c r="W86" s="107"/>
    </row>
    <row r="87" spans="1:23" ht="15" thickBot="1" x14ac:dyDescent="0.35">
      <c r="A87" s="80" t="s">
        <v>1889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9"/>
      <c r="O87" s="107"/>
      <c r="P87" s="107"/>
      <c r="Q87" s="107"/>
      <c r="R87" s="107"/>
      <c r="S87" s="107"/>
      <c r="T87" s="107"/>
      <c r="U87" s="107"/>
      <c r="V87" s="107"/>
      <c r="W87" s="107"/>
    </row>
    <row r="88" spans="1:23" x14ac:dyDescent="0.3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107"/>
      <c r="P88" s="107"/>
      <c r="Q88" s="107"/>
      <c r="R88" s="107"/>
      <c r="S88" s="107"/>
      <c r="T88" s="107"/>
      <c r="U88" s="107"/>
      <c r="V88" s="107"/>
      <c r="W88" s="107"/>
    </row>
    <row r="89" spans="1:23" x14ac:dyDescent="0.3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107"/>
      <c r="P89" s="107"/>
      <c r="Q89" s="107"/>
      <c r="R89" s="107"/>
      <c r="S89" s="107"/>
      <c r="T89" s="107"/>
      <c r="U89" s="107"/>
      <c r="V89" s="107"/>
      <c r="W89" s="107"/>
    </row>
    <row r="90" spans="1:23" x14ac:dyDescent="0.3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107"/>
      <c r="P90" s="107"/>
      <c r="Q90" s="107"/>
      <c r="R90" s="107"/>
      <c r="S90" s="107"/>
      <c r="T90" s="107"/>
      <c r="U90" s="107"/>
      <c r="V90" s="107"/>
      <c r="W90" s="107"/>
    </row>
    <row r="91" spans="1:23" x14ac:dyDescent="0.3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107"/>
      <c r="P91" s="107"/>
      <c r="Q91" s="107"/>
      <c r="R91" s="107"/>
      <c r="S91" s="107"/>
      <c r="T91" s="107"/>
      <c r="U91" s="107"/>
      <c r="V91" s="107"/>
      <c r="W91" s="107"/>
    </row>
    <row r="92" spans="1:23" x14ac:dyDescent="0.3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107"/>
      <c r="P92" s="107"/>
      <c r="Q92" s="107"/>
      <c r="R92" s="107"/>
      <c r="S92" s="107"/>
      <c r="T92" s="107"/>
      <c r="U92" s="107"/>
      <c r="V92" s="107"/>
      <c r="W92" s="107"/>
    </row>
    <row r="93" spans="1:23" x14ac:dyDescent="0.3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107"/>
      <c r="P93" s="107"/>
      <c r="Q93" s="107"/>
      <c r="R93" s="107"/>
      <c r="S93" s="107"/>
      <c r="T93" s="107"/>
      <c r="U93" s="107"/>
      <c r="V93" s="107"/>
      <c r="W93" s="107"/>
    </row>
    <row r="94" spans="1:23" ht="28.8" customHeight="1" x14ac:dyDescent="0.3">
      <c r="A94" s="461" t="s">
        <v>1691</v>
      </c>
      <c r="B94" s="462"/>
      <c r="C94" s="463"/>
      <c r="D94" s="476" t="s">
        <v>1890</v>
      </c>
      <c r="E94" s="477"/>
      <c r="F94" s="477"/>
      <c r="G94" s="477"/>
      <c r="H94" s="477"/>
      <c r="I94" s="477"/>
      <c r="J94" s="477"/>
      <c r="K94" s="477"/>
      <c r="L94" s="477"/>
      <c r="M94" s="477"/>
      <c r="N94" s="478"/>
      <c r="O94" s="107"/>
      <c r="P94" s="107"/>
      <c r="Q94" s="107"/>
      <c r="R94" s="107"/>
      <c r="S94" s="107"/>
      <c r="T94" s="107"/>
      <c r="U94" s="107"/>
      <c r="V94" s="107"/>
      <c r="W94" s="107"/>
    </row>
    <row r="95" spans="1:23" x14ac:dyDescent="0.3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107"/>
      <c r="P95" s="107"/>
      <c r="Q95" s="107"/>
      <c r="R95" s="107"/>
      <c r="S95" s="107"/>
      <c r="T95" s="107"/>
      <c r="U95" s="107"/>
      <c r="V95" s="107"/>
      <c r="W95" s="107"/>
    </row>
    <row r="96" spans="1:23" ht="15" thickBot="1" x14ac:dyDescent="0.35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107"/>
      <c r="P96" s="107"/>
      <c r="Q96" s="107"/>
      <c r="R96" s="107"/>
      <c r="S96" s="107"/>
      <c r="T96" s="107"/>
      <c r="U96" s="107"/>
      <c r="V96" s="107"/>
      <c r="W96" s="107"/>
    </row>
    <row r="97" spans="1:23" ht="15" thickBot="1" x14ac:dyDescent="0.35">
      <c r="A97" s="54" t="s">
        <v>1427</v>
      </c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6"/>
      <c r="O97" s="107"/>
      <c r="P97" s="107"/>
      <c r="Q97" s="107"/>
      <c r="R97" s="107"/>
      <c r="S97" s="107"/>
      <c r="T97" s="107"/>
      <c r="U97" s="107"/>
      <c r="V97" s="107"/>
      <c r="W97" s="107"/>
    </row>
    <row r="98" spans="1:23" x14ac:dyDescent="0.3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107"/>
      <c r="P98" s="107"/>
      <c r="Q98" s="107"/>
      <c r="R98" s="107"/>
      <c r="S98" s="107"/>
      <c r="T98" s="107"/>
      <c r="U98" s="107"/>
      <c r="V98" s="107"/>
      <c r="W98" s="107"/>
    </row>
    <row r="99" spans="1:23" x14ac:dyDescent="0.3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107"/>
      <c r="P99" s="107"/>
      <c r="Q99" s="107"/>
      <c r="R99" s="107"/>
      <c r="S99" s="107"/>
      <c r="T99" s="107"/>
      <c r="U99" s="107"/>
      <c r="V99" s="107"/>
      <c r="W99" s="107"/>
    </row>
    <row r="100" spans="1:23" x14ac:dyDescent="0.3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107"/>
      <c r="P100" s="107"/>
      <c r="Q100" s="107"/>
      <c r="R100" s="107"/>
      <c r="S100" s="107"/>
      <c r="T100" s="107"/>
      <c r="U100" s="107"/>
      <c r="V100" s="107"/>
      <c r="W100" s="107"/>
    </row>
    <row r="101" spans="1:23" x14ac:dyDescent="0.3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107"/>
      <c r="P101" s="107"/>
      <c r="Q101" s="107"/>
      <c r="R101" s="107"/>
      <c r="S101" s="107"/>
      <c r="T101" s="107"/>
      <c r="U101" s="107"/>
      <c r="V101" s="107"/>
      <c r="W101" s="107"/>
    </row>
    <row r="102" spans="1:23" x14ac:dyDescent="0.3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107"/>
      <c r="P102" s="107"/>
      <c r="Q102" s="107"/>
      <c r="R102" s="107"/>
      <c r="S102" s="107"/>
      <c r="T102" s="107"/>
      <c r="U102" s="107"/>
      <c r="V102" s="107"/>
      <c r="W102" s="107"/>
    </row>
    <row r="103" spans="1:23" x14ac:dyDescent="0.3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107"/>
      <c r="P103" s="107"/>
      <c r="Q103" s="107"/>
      <c r="R103" s="107"/>
      <c r="S103" s="107"/>
      <c r="T103" s="107"/>
      <c r="U103" s="107"/>
      <c r="V103" s="107"/>
      <c r="W103" s="107"/>
    </row>
    <row r="104" spans="1:23" x14ac:dyDescent="0.3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107"/>
      <c r="P104" s="107"/>
      <c r="Q104" s="107"/>
      <c r="R104" s="107"/>
      <c r="S104" s="107"/>
      <c r="T104" s="107"/>
      <c r="U104" s="107"/>
      <c r="V104" s="107"/>
      <c r="W104" s="107"/>
    </row>
    <row r="105" spans="1:23" x14ac:dyDescent="0.3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107"/>
      <c r="P105" s="107"/>
      <c r="Q105" s="107"/>
      <c r="R105" s="107"/>
      <c r="S105" s="107"/>
      <c r="T105" s="107"/>
      <c r="U105" s="107"/>
      <c r="V105" s="107"/>
      <c r="W105" s="107"/>
    </row>
    <row r="106" spans="1:23" x14ac:dyDescent="0.3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107"/>
      <c r="P106" s="107"/>
      <c r="Q106" s="107"/>
      <c r="R106" s="107"/>
      <c r="S106" s="107"/>
      <c r="T106" s="107"/>
      <c r="U106" s="107"/>
      <c r="V106" s="107"/>
      <c r="W106" s="107"/>
    </row>
    <row r="107" spans="1:23" x14ac:dyDescent="0.3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107"/>
      <c r="P107" s="107"/>
      <c r="Q107" s="107"/>
      <c r="R107" s="107"/>
      <c r="S107" s="107"/>
      <c r="T107" s="107"/>
      <c r="U107" s="107"/>
      <c r="V107" s="107"/>
      <c r="W107" s="107"/>
    </row>
    <row r="108" spans="1:23" x14ac:dyDescent="0.3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107"/>
      <c r="P108" s="107"/>
      <c r="Q108" s="107"/>
      <c r="R108" s="107"/>
      <c r="S108" s="107"/>
      <c r="T108" s="107"/>
      <c r="U108" s="107"/>
      <c r="V108" s="107"/>
      <c r="W108" s="107"/>
    </row>
    <row r="109" spans="1:23" x14ac:dyDescent="0.3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107"/>
      <c r="P109" s="107"/>
      <c r="Q109" s="107"/>
      <c r="R109" s="107"/>
      <c r="S109" s="107"/>
      <c r="T109" s="107"/>
      <c r="U109" s="107"/>
      <c r="V109" s="107"/>
      <c r="W109" s="107"/>
    </row>
    <row r="110" spans="1:23" x14ac:dyDescent="0.3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107"/>
      <c r="P110" s="107"/>
      <c r="Q110" s="107"/>
      <c r="R110" s="107"/>
      <c r="S110" s="107"/>
      <c r="T110" s="107"/>
      <c r="U110" s="107"/>
      <c r="V110" s="107"/>
      <c r="W110" s="107"/>
    </row>
    <row r="111" spans="1:23" ht="15" thickBot="1" x14ac:dyDescent="0.35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107"/>
      <c r="P111" s="107"/>
      <c r="Q111" s="107"/>
      <c r="R111" s="107"/>
      <c r="S111" s="107"/>
      <c r="T111" s="107"/>
      <c r="U111" s="107"/>
      <c r="V111" s="107"/>
      <c r="W111" s="107"/>
    </row>
    <row r="112" spans="1:23" x14ac:dyDescent="0.3">
      <c r="A112" s="458" t="s">
        <v>20</v>
      </c>
      <c r="B112" s="459"/>
      <c r="C112" s="460"/>
      <c r="D112" s="470" t="s">
        <v>20</v>
      </c>
      <c r="E112" s="471"/>
      <c r="F112" s="471"/>
      <c r="G112" s="471"/>
      <c r="H112" s="471"/>
      <c r="I112" s="471"/>
      <c r="J112" s="471"/>
      <c r="K112" s="471"/>
      <c r="L112" s="471"/>
      <c r="M112" s="471"/>
      <c r="N112" s="472"/>
      <c r="O112" s="107"/>
      <c r="P112" s="107"/>
      <c r="Q112" s="107"/>
      <c r="R112" s="107"/>
      <c r="S112" s="107"/>
      <c r="T112" s="107"/>
      <c r="U112" s="107"/>
      <c r="V112" s="107"/>
      <c r="W112" s="107"/>
    </row>
    <row r="113" spans="1:23" x14ac:dyDescent="0.3">
      <c r="A113" s="461" t="s">
        <v>1428</v>
      </c>
      <c r="B113" s="462"/>
      <c r="C113" s="463"/>
      <c r="D113" s="464" t="s">
        <v>1435</v>
      </c>
      <c r="E113" s="465"/>
      <c r="F113" s="465"/>
      <c r="G113" s="465"/>
      <c r="H113" s="465"/>
      <c r="I113" s="465"/>
      <c r="J113" s="465"/>
      <c r="K113" s="465"/>
      <c r="L113" s="465"/>
      <c r="M113" s="465"/>
      <c r="N113" s="466"/>
      <c r="O113" s="107"/>
      <c r="P113" s="107"/>
      <c r="Q113" s="107"/>
      <c r="R113" s="107"/>
      <c r="S113" s="107"/>
      <c r="T113" s="107"/>
      <c r="U113" s="107"/>
      <c r="V113" s="107"/>
      <c r="W113" s="107"/>
    </row>
    <row r="114" spans="1:23" x14ac:dyDescent="0.3">
      <c r="A114" s="461" t="s">
        <v>1429</v>
      </c>
      <c r="B114" s="462"/>
      <c r="C114" s="463"/>
      <c r="D114" s="464" t="s">
        <v>1710</v>
      </c>
      <c r="E114" s="465"/>
      <c r="F114" s="465"/>
      <c r="G114" s="465"/>
      <c r="H114" s="465"/>
      <c r="I114" s="465"/>
      <c r="J114" s="465"/>
      <c r="K114" s="465"/>
      <c r="L114" s="465"/>
      <c r="M114" s="465"/>
      <c r="N114" s="466"/>
      <c r="O114" s="107"/>
      <c r="P114" s="107"/>
      <c r="Q114" s="107"/>
      <c r="R114" s="107"/>
      <c r="S114" s="107"/>
      <c r="T114" s="107"/>
      <c r="U114" s="107"/>
      <c r="V114" s="107"/>
      <c r="W114" s="107"/>
    </row>
    <row r="115" spans="1:23" x14ac:dyDescent="0.3">
      <c r="A115" s="461" t="s">
        <v>1430</v>
      </c>
      <c r="B115" s="462"/>
      <c r="C115" s="463"/>
      <c r="D115" s="464" t="s">
        <v>1434</v>
      </c>
      <c r="E115" s="465"/>
      <c r="F115" s="465"/>
      <c r="G115" s="465"/>
      <c r="H115" s="465"/>
      <c r="I115" s="465"/>
      <c r="J115" s="465"/>
      <c r="K115" s="465"/>
      <c r="L115" s="465"/>
      <c r="M115" s="465"/>
      <c r="N115" s="466"/>
      <c r="O115" s="107"/>
      <c r="P115" s="107"/>
      <c r="Q115" s="107"/>
      <c r="R115" s="107"/>
      <c r="S115" s="107"/>
      <c r="T115" s="107"/>
      <c r="U115" s="107"/>
      <c r="V115" s="107"/>
      <c r="W115" s="107"/>
    </row>
    <row r="116" spans="1:23" x14ac:dyDescent="0.3">
      <c r="A116" s="461" t="s">
        <v>1431</v>
      </c>
      <c r="B116" s="462"/>
      <c r="C116" s="463"/>
      <c r="D116" s="464" t="s">
        <v>1436</v>
      </c>
      <c r="E116" s="465"/>
      <c r="F116" s="465"/>
      <c r="G116" s="465"/>
      <c r="H116" s="465"/>
      <c r="I116" s="465"/>
      <c r="J116" s="465"/>
      <c r="K116" s="465"/>
      <c r="L116" s="465"/>
      <c r="M116" s="465"/>
      <c r="N116" s="466"/>
      <c r="O116" s="107"/>
      <c r="P116" s="107"/>
      <c r="Q116" s="107"/>
      <c r="R116" s="107"/>
      <c r="S116" s="107"/>
      <c r="T116" s="107"/>
      <c r="U116" s="107"/>
      <c r="V116" s="107"/>
      <c r="W116" s="107"/>
    </row>
    <row r="117" spans="1:23" x14ac:dyDescent="0.3">
      <c r="A117" s="461" t="s">
        <v>1432</v>
      </c>
      <c r="B117" s="462"/>
      <c r="C117" s="463"/>
      <c r="D117" s="464" t="s">
        <v>1437</v>
      </c>
      <c r="E117" s="465"/>
      <c r="F117" s="465"/>
      <c r="G117" s="465"/>
      <c r="H117" s="465"/>
      <c r="I117" s="465"/>
      <c r="J117" s="465"/>
      <c r="K117" s="465"/>
      <c r="L117" s="465"/>
      <c r="M117" s="465"/>
      <c r="N117" s="466"/>
      <c r="O117" s="107"/>
      <c r="P117" s="107"/>
      <c r="Q117" s="107"/>
      <c r="R117" s="107"/>
      <c r="S117" s="107"/>
      <c r="T117" s="107"/>
      <c r="U117" s="107"/>
      <c r="V117" s="107"/>
      <c r="W117" s="107"/>
    </row>
    <row r="118" spans="1:23" x14ac:dyDescent="0.3">
      <c r="A118" s="461" t="s">
        <v>19</v>
      </c>
      <c r="B118" s="462"/>
      <c r="C118" s="463"/>
      <c r="D118" s="464" t="s">
        <v>1438</v>
      </c>
      <c r="E118" s="465"/>
      <c r="F118" s="465"/>
      <c r="G118" s="465"/>
      <c r="H118" s="465"/>
      <c r="I118" s="465"/>
      <c r="J118" s="465"/>
      <c r="K118" s="465"/>
      <c r="L118" s="465"/>
      <c r="M118" s="465"/>
      <c r="N118" s="466"/>
      <c r="O118" s="107"/>
      <c r="P118" s="107"/>
      <c r="Q118" s="107"/>
      <c r="R118" s="107"/>
      <c r="S118" s="107"/>
      <c r="T118" s="107"/>
      <c r="U118" s="107"/>
      <c r="V118" s="107"/>
      <c r="W118" s="107"/>
    </row>
    <row r="119" spans="1:23" x14ac:dyDescent="0.3">
      <c r="A119" s="479" t="s">
        <v>1433</v>
      </c>
      <c r="B119" s="480"/>
      <c r="C119" s="481"/>
      <c r="D119" s="482" t="s">
        <v>1709</v>
      </c>
      <c r="E119" s="483"/>
      <c r="F119" s="483"/>
      <c r="G119" s="483"/>
      <c r="H119" s="483"/>
      <c r="I119" s="483"/>
      <c r="J119" s="483"/>
      <c r="K119" s="483"/>
      <c r="L119" s="483"/>
      <c r="M119" s="483"/>
      <c r="N119" s="484"/>
      <c r="O119" s="107"/>
      <c r="P119" s="107"/>
      <c r="Q119" s="107"/>
      <c r="R119" s="107"/>
      <c r="S119" s="107"/>
      <c r="T119" s="107"/>
      <c r="U119" s="107"/>
      <c r="V119" s="107"/>
      <c r="W119" s="107"/>
    </row>
    <row r="120" spans="1:23" x14ac:dyDescent="0.3">
      <c r="A120" s="479" t="s">
        <v>14</v>
      </c>
      <c r="B120" s="480"/>
      <c r="C120" s="481"/>
      <c r="D120" s="482" t="s">
        <v>1709</v>
      </c>
      <c r="E120" s="483"/>
      <c r="F120" s="483"/>
      <c r="G120" s="483"/>
      <c r="H120" s="483"/>
      <c r="I120" s="483"/>
      <c r="J120" s="483"/>
      <c r="K120" s="483"/>
      <c r="L120" s="483"/>
      <c r="M120" s="483"/>
      <c r="N120" s="484"/>
      <c r="O120" s="107"/>
      <c r="P120" s="107"/>
      <c r="Q120" s="107"/>
      <c r="R120" s="107"/>
      <c r="S120" s="107"/>
      <c r="T120" s="107"/>
      <c r="U120" s="107"/>
      <c r="V120" s="107"/>
      <c r="W120" s="107"/>
    </row>
    <row r="121" spans="1:23" x14ac:dyDescent="0.3">
      <c r="A121" s="479" t="s">
        <v>15</v>
      </c>
      <c r="B121" s="480"/>
      <c r="C121" s="481"/>
      <c r="D121" s="482" t="s">
        <v>1709</v>
      </c>
      <c r="E121" s="483"/>
      <c r="F121" s="483"/>
      <c r="G121" s="483"/>
      <c r="H121" s="483"/>
      <c r="I121" s="483"/>
      <c r="J121" s="483"/>
      <c r="K121" s="483"/>
      <c r="L121" s="483"/>
      <c r="M121" s="483"/>
      <c r="N121" s="484"/>
      <c r="O121" s="107"/>
      <c r="P121" s="107"/>
      <c r="Q121" s="107"/>
      <c r="R121" s="107"/>
      <c r="S121" s="107"/>
      <c r="T121" s="107"/>
      <c r="U121" s="107"/>
      <c r="V121" s="107"/>
      <c r="W121" s="107"/>
    </row>
    <row r="122" spans="1:23" x14ac:dyDescent="0.3">
      <c r="A122" s="479" t="s">
        <v>16</v>
      </c>
      <c r="B122" s="480"/>
      <c r="C122" s="481"/>
      <c r="D122" s="482" t="s">
        <v>1709</v>
      </c>
      <c r="E122" s="483"/>
      <c r="F122" s="483"/>
      <c r="G122" s="483"/>
      <c r="H122" s="483"/>
      <c r="I122" s="483"/>
      <c r="J122" s="483"/>
      <c r="K122" s="483"/>
      <c r="L122" s="483"/>
      <c r="M122" s="483"/>
      <c r="N122" s="484"/>
      <c r="O122" s="107"/>
      <c r="P122" s="107"/>
      <c r="Q122" s="107"/>
      <c r="R122" s="107"/>
      <c r="S122" s="107"/>
      <c r="T122" s="107"/>
      <c r="U122" s="107"/>
      <c r="V122" s="107"/>
      <c r="W122" s="107"/>
    </row>
    <row r="123" spans="1:23" ht="15" thickBot="1" x14ac:dyDescent="0.35">
      <c r="A123" s="473" t="s">
        <v>562</v>
      </c>
      <c r="B123" s="474"/>
      <c r="C123" s="475"/>
      <c r="D123" s="467" t="s">
        <v>1441</v>
      </c>
      <c r="E123" s="468"/>
      <c r="F123" s="468"/>
      <c r="G123" s="468"/>
      <c r="H123" s="468"/>
      <c r="I123" s="468"/>
      <c r="J123" s="468"/>
      <c r="K123" s="468"/>
      <c r="L123" s="468"/>
      <c r="M123" s="468"/>
      <c r="N123" s="469"/>
      <c r="O123" s="107"/>
      <c r="P123" s="107"/>
      <c r="Q123" s="107"/>
      <c r="R123" s="107"/>
      <c r="S123" s="107"/>
      <c r="T123" s="107"/>
      <c r="U123" s="107"/>
      <c r="V123" s="107"/>
      <c r="W123" s="107"/>
    </row>
    <row r="124" spans="1:23" x14ac:dyDescent="0.3">
      <c r="A124" s="67"/>
      <c r="B124" s="67"/>
      <c r="C124" s="67"/>
      <c r="D124" s="67"/>
      <c r="E124" s="49"/>
      <c r="F124" s="67"/>
      <c r="G124" s="67"/>
      <c r="H124" s="67"/>
      <c r="I124" s="49"/>
      <c r="J124" s="67"/>
      <c r="K124" s="49"/>
      <c r="L124" s="67"/>
      <c r="M124" s="67"/>
      <c r="N124" s="67"/>
      <c r="O124" s="107"/>
      <c r="P124" s="107"/>
      <c r="Q124" s="107"/>
      <c r="R124" s="107"/>
      <c r="S124" s="107"/>
      <c r="T124" s="107"/>
      <c r="U124" s="107"/>
      <c r="V124" s="107"/>
      <c r="W124" s="107"/>
    </row>
    <row r="125" spans="1:23" ht="14.4" customHeight="1" thickBot="1" x14ac:dyDescent="0.35">
      <c r="A125" s="67"/>
      <c r="B125" s="67"/>
      <c r="C125" s="67"/>
      <c r="D125" s="67"/>
      <c r="E125" s="66" t="s">
        <v>1446</v>
      </c>
      <c r="F125" s="67"/>
      <c r="G125" s="67"/>
      <c r="H125" s="68" t="s">
        <v>1451</v>
      </c>
      <c r="I125" s="67"/>
      <c r="J125" s="67"/>
      <c r="K125" s="67"/>
      <c r="L125" s="67"/>
      <c r="M125" s="67"/>
      <c r="N125" s="67"/>
      <c r="O125" s="107"/>
      <c r="P125" s="107"/>
      <c r="Q125" s="107"/>
      <c r="R125" s="107"/>
      <c r="S125" s="107"/>
      <c r="T125" s="107"/>
      <c r="U125" s="107"/>
      <c r="V125" s="107"/>
      <c r="W125" s="107"/>
    </row>
    <row r="126" spans="1:23" ht="22.2" customHeight="1" x14ac:dyDescent="0.3">
      <c r="A126" s="67"/>
      <c r="B126" s="67"/>
      <c r="C126" s="67"/>
      <c r="D126" s="67"/>
      <c r="E126" s="499" t="s">
        <v>1453</v>
      </c>
      <c r="F126" s="58"/>
      <c r="G126" s="59"/>
      <c r="H126" s="59"/>
      <c r="I126" s="59"/>
      <c r="J126" s="495" t="s">
        <v>1447</v>
      </c>
      <c r="K126" s="500" t="s">
        <v>1452</v>
      </c>
      <c r="L126" s="67"/>
      <c r="M126" s="67"/>
      <c r="N126" s="67"/>
      <c r="O126" s="107"/>
      <c r="P126" s="107"/>
      <c r="Q126" s="107"/>
      <c r="R126" s="107"/>
      <c r="S126" s="107"/>
      <c r="T126" s="107"/>
      <c r="U126" s="107"/>
      <c r="V126" s="107"/>
      <c r="W126" s="107"/>
    </row>
    <row r="127" spans="1:23" x14ac:dyDescent="0.3">
      <c r="A127" s="67"/>
      <c r="B127" s="67"/>
      <c r="C127" s="67"/>
      <c r="D127" s="67"/>
      <c r="E127" s="499"/>
      <c r="F127" s="60"/>
      <c r="G127" s="61"/>
      <c r="H127" s="62"/>
      <c r="I127" s="61"/>
      <c r="J127" s="496"/>
      <c r="K127" s="500"/>
      <c r="L127" s="67"/>
      <c r="M127" s="67"/>
      <c r="N127" s="67"/>
      <c r="O127" s="107"/>
      <c r="P127" s="107"/>
      <c r="Q127" s="107"/>
      <c r="R127" s="107"/>
      <c r="S127" s="107"/>
      <c r="T127" s="107"/>
      <c r="U127" s="107"/>
      <c r="V127" s="107"/>
      <c r="W127" s="107"/>
    </row>
    <row r="128" spans="1:23" x14ac:dyDescent="0.3">
      <c r="A128" s="67"/>
      <c r="B128" s="67"/>
      <c r="C128" s="67"/>
      <c r="D128" s="67"/>
      <c r="E128" s="499"/>
      <c r="F128" s="60"/>
      <c r="G128" s="498" t="s">
        <v>1449</v>
      </c>
      <c r="H128" s="498"/>
      <c r="I128" s="498"/>
      <c r="J128" s="496"/>
      <c r="K128" s="500"/>
      <c r="L128" s="67"/>
      <c r="M128" s="67"/>
      <c r="N128" s="67"/>
      <c r="O128" s="107"/>
      <c r="P128" s="107"/>
      <c r="Q128" s="107"/>
      <c r="R128" s="107"/>
      <c r="S128" s="107"/>
      <c r="T128" s="107"/>
      <c r="U128" s="107"/>
      <c r="V128" s="107"/>
      <c r="W128" s="107"/>
    </row>
    <row r="129" spans="1:23" x14ac:dyDescent="0.3">
      <c r="A129" s="67"/>
      <c r="B129" s="67"/>
      <c r="C129" s="67"/>
      <c r="D129" s="67"/>
      <c r="E129" s="499"/>
      <c r="F129" s="60"/>
      <c r="G129" s="61"/>
      <c r="H129" s="61"/>
      <c r="I129" s="61"/>
      <c r="J129" s="496"/>
      <c r="K129" s="500"/>
      <c r="L129" s="67"/>
      <c r="M129" s="67"/>
      <c r="N129" s="67"/>
      <c r="O129" s="107"/>
      <c r="P129" s="107"/>
      <c r="Q129" s="107"/>
      <c r="R129" s="107"/>
      <c r="S129" s="107"/>
      <c r="T129" s="107"/>
      <c r="U129" s="107"/>
      <c r="V129" s="107"/>
      <c r="W129" s="107"/>
    </row>
    <row r="130" spans="1:23" ht="22.8" customHeight="1" thickBot="1" x14ac:dyDescent="0.35">
      <c r="A130" s="67"/>
      <c r="B130" s="67"/>
      <c r="C130" s="67"/>
      <c r="D130" s="67"/>
      <c r="E130" s="499"/>
      <c r="F130" s="63"/>
      <c r="G130" s="64"/>
      <c r="H130" s="65" t="s">
        <v>1448</v>
      </c>
      <c r="I130" s="64"/>
      <c r="J130" s="497"/>
      <c r="K130" s="500"/>
      <c r="L130" s="67"/>
      <c r="M130" s="67"/>
      <c r="N130" s="67"/>
      <c r="O130" s="107"/>
      <c r="P130" s="107"/>
      <c r="Q130" s="107"/>
      <c r="R130" s="107"/>
      <c r="S130" s="107"/>
      <c r="T130" s="107"/>
      <c r="U130" s="107"/>
      <c r="V130" s="107"/>
      <c r="W130" s="107"/>
    </row>
    <row r="131" spans="1:23" x14ac:dyDescent="0.3">
      <c r="A131" s="67"/>
      <c r="B131" s="67"/>
      <c r="C131" s="67"/>
      <c r="D131" s="67"/>
      <c r="E131" s="67"/>
      <c r="F131" s="67"/>
      <c r="G131" s="67"/>
      <c r="H131" s="68" t="s">
        <v>1450</v>
      </c>
      <c r="I131" s="67"/>
      <c r="J131" s="67"/>
      <c r="K131" s="67"/>
      <c r="L131" s="67"/>
      <c r="M131" s="67"/>
      <c r="N131" s="67"/>
      <c r="O131" s="107"/>
      <c r="P131" s="107"/>
      <c r="Q131" s="107"/>
      <c r="R131" s="107"/>
      <c r="S131" s="107"/>
      <c r="T131" s="107"/>
      <c r="U131" s="107"/>
      <c r="V131" s="107"/>
      <c r="W131" s="107"/>
    </row>
    <row r="132" spans="1:23" ht="15" thickBot="1" x14ac:dyDescent="0.35">
      <c r="A132" s="67"/>
      <c r="B132" s="67"/>
      <c r="C132" s="67"/>
      <c r="D132" s="67"/>
      <c r="E132" s="49"/>
      <c r="F132" s="67"/>
      <c r="G132" s="67"/>
      <c r="H132" s="67"/>
      <c r="I132" s="67"/>
      <c r="J132" s="67"/>
      <c r="K132" s="49"/>
      <c r="L132" s="67"/>
      <c r="M132" s="67"/>
      <c r="N132" s="67"/>
      <c r="O132" s="107"/>
      <c r="P132" s="107"/>
      <c r="Q132" s="107"/>
      <c r="R132" s="107"/>
      <c r="S132" s="107"/>
      <c r="T132" s="107"/>
      <c r="U132" s="107"/>
      <c r="V132" s="107"/>
      <c r="W132" s="107"/>
    </row>
    <row r="133" spans="1:23" ht="15" thickBot="1" x14ac:dyDescent="0.35">
      <c r="A133" s="54" t="s">
        <v>1439</v>
      </c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6"/>
      <c r="O133" s="107"/>
      <c r="P133" s="107"/>
      <c r="Q133" s="107"/>
      <c r="R133" s="107"/>
      <c r="S133" s="107"/>
      <c r="T133" s="107"/>
      <c r="U133" s="107"/>
      <c r="V133" s="107"/>
      <c r="W133" s="107"/>
    </row>
    <row r="134" spans="1:23" x14ac:dyDescent="0.3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107"/>
      <c r="P134" s="107"/>
      <c r="Q134" s="107"/>
      <c r="R134" s="107"/>
      <c r="S134" s="107"/>
      <c r="T134" s="107"/>
      <c r="U134" s="107"/>
      <c r="V134" s="107"/>
      <c r="W134" s="107"/>
    </row>
    <row r="135" spans="1:23" x14ac:dyDescent="0.3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107"/>
      <c r="P135" s="107"/>
      <c r="Q135" s="107"/>
      <c r="R135" s="107"/>
      <c r="S135" s="107"/>
      <c r="T135" s="107"/>
      <c r="U135" s="107"/>
      <c r="V135" s="107"/>
      <c r="W135" s="107"/>
    </row>
    <row r="136" spans="1:23" x14ac:dyDescent="0.3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107"/>
      <c r="P136" s="107"/>
      <c r="Q136" s="107"/>
      <c r="R136" s="107"/>
      <c r="S136" s="107"/>
      <c r="T136" s="107"/>
      <c r="U136" s="107"/>
      <c r="V136" s="107"/>
      <c r="W136" s="107"/>
    </row>
    <row r="137" spans="1:23" x14ac:dyDescent="0.3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107"/>
      <c r="P137" s="107"/>
      <c r="Q137" s="107"/>
      <c r="R137" s="107"/>
      <c r="S137" s="107"/>
      <c r="T137" s="107"/>
      <c r="U137" s="107"/>
      <c r="V137" s="107"/>
      <c r="W137" s="107"/>
    </row>
    <row r="138" spans="1:23" x14ac:dyDescent="0.3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107"/>
      <c r="P138" s="107"/>
      <c r="Q138" s="107"/>
      <c r="R138" s="107"/>
      <c r="S138" s="107"/>
      <c r="T138" s="107"/>
      <c r="U138" s="107"/>
      <c r="V138" s="107"/>
      <c r="W138" s="107"/>
    </row>
    <row r="139" spans="1:23" ht="15" thickBot="1" x14ac:dyDescent="0.35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107"/>
      <c r="P139" s="107"/>
      <c r="Q139" s="107"/>
      <c r="R139" s="107"/>
      <c r="S139" s="107"/>
      <c r="T139" s="107"/>
      <c r="U139" s="107"/>
      <c r="V139" s="107"/>
      <c r="W139" s="107"/>
    </row>
    <row r="140" spans="1:23" x14ac:dyDescent="0.3">
      <c r="A140" s="67"/>
      <c r="B140" s="67"/>
      <c r="C140" s="67"/>
      <c r="D140" s="67"/>
      <c r="E140" s="486" t="s">
        <v>1891</v>
      </c>
      <c r="F140" s="487"/>
      <c r="G140" s="487"/>
      <c r="H140" s="487"/>
      <c r="I140" s="487"/>
      <c r="J140" s="487"/>
      <c r="K140" s="487"/>
      <c r="L140" s="487"/>
      <c r="M140" s="488"/>
      <c r="N140" s="67"/>
      <c r="O140" s="107"/>
      <c r="P140" s="107"/>
      <c r="Q140" s="107"/>
      <c r="R140" s="107"/>
      <c r="S140" s="107"/>
      <c r="T140" s="107"/>
      <c r="U140" s="107"/>
      <c r="V140" s="107"/>
      <c r="W140" s="107"/>
    </row>
    <row r="141" spans="1:23" x14ac:dyDescent="0.3">
      <c r="A141" s="67"/>
      <c r="B141" s="67"/>
      <c r="C141" s="67"/>
      <c r="D141" s="67"/>
      <c r="E141" s="492" t="s">
        <v>1440</v>
      </c>
      <c r="F141" s="493"/>
      <c r="G141" s="493"/>
      <c r="H141" s="493"/>
      <c r="I141" s="493"/>
      <c r="J141" s="493"/>
      <c r="K141" s="493"/>
      <c r="L141" s="493"/>
      <c r="M141" s="494"/>
      <c r="N141" s="67"/>
      <c r="O141" s="107"/>
      <c r="P141" s="107"/>
      <c r="Q141" s="107"/>
      <c r="R141" s="107"/>
      <c r="S141" s="107"/>
      <c r="T141" s="107"/>
      <c r="U141" s="107"/>
      <c r="V141" s="107"/>
      <c r="W141" s="107"/>
    </row>
    <row r="142" spans="1:23" ht="15" thickBot="1" x14ac:dyDescent="0.35">
      <c r="A142" s="67"/>
      <c r="B142" s="67"/>
      <c r="C142" s="67"/>
      <c r="D142" s="67"/>
      <c r="E142" s="489" t="s">
        <v>1711</v>
      </c>
      <c r="F142" s="490"/>
      <c r="G142" s="490"/>
      <c r="H142" s="490"/>
      <c r="I142" s="490"/>
      <c r="J142" s="490"/>
      <c r="K142" s="490"/>
      <c r="L142" s="490"/>
      <c r="M142" s="491"/>
      <c r="N142" s="67"/>
      <c r="O142" s="107"/>
      <c r="P142" s="107"/>
      <c r="Q142" s="107"/>
      <c r="R142" s="107"/>
      <c r="S142" s="107"/>
      <c r="T142" s="107"/>
      <c r="U142" s="107"/>
      <c r="V142" s="107"/>
      <c r="W142" s="107"/>
    </row>
    <row r="143" spans="1:23" x14ac:dyDescent="0.3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107"/>
      <c r="P143" s="107"/>
      <c r="Q143" s="107"/>
      <c r="R143" s="107"/>
      <c r="S143" s="107"/>
      <c r="T143" s="107"/>
      <c r="U143" s="107"/>
      <c r="V143" s="107"/>
      <c r="W143" s="107"/>
    </row>
    <row r="144" spans="1:23" x14ac:dyDescent="0.3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107"/>
      <c r="P144" s="107"/>
      <c r="Q144" s="107"/>
      <c r="R144" s="107"/>
      <c r="S144" s="107"/>
      <c r="T144" s="107"/>
      <c r="U144" s="107"/>
      <c r="V144" s="107"/>
      <c r="W144" s="107"/>
    </row>
    <row r="145" spans="1:23" x14ac:dyDescent="0.3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107"/>
      <c r="P145" s="107"/>
      <c r="Q145" s="107"/>
      <c r="R145" s="107"/>
      <c r="S145" s="107"/>
      <c r="T145" s="107"/>
      <c r="U145" s="107"/>
      <c r="V145" s="107"/>
      <c r="W145" s="107"/>
    </row>
    <row r="146" spans="1:23" x14ac:dyDescent="0.3">
      <c r="A146" s="67"/>
      <c r="B146" s="67"/>
      <c r="C146" s="485" t="s">
        <v>1443</v>
      </c>
      <c r="D146" s="485"/>
      <c r="E146" s="485"/>
      <c r="F146" s="485"/>
      <c r="G146" s="485"/>
      <c r="H146" s="485"/>
      <c r="I146" s="485"/>
      <c r="J146" s="485"/>
      <c r="K146" s="485"/>
      <c r="L146" s="485"/>
      <c r="M146" s="67"/>
      <c r="N146" s="67"/>
      <c r="O146" s="107"/>
      <c r="P146" s="107"/>
      <c r="Q146" s="107"/>
      <c r="R146" s="107"/>
      <c r="S146" s="107"/>
      <c r="T146" s="107"/>
      <c r="U146" s="107"/>
      <c r="V146" s="107"/>
      <c r="W146" s="107"/>
    </row>
    <row r="147" spans="1:23" x14ac:dyDescent="0.3">
      <c r="A147" s="67"/>
      <c r="B147" s="67"/>
      <c r="C147" s="485"/>
      <c r="D147" s="485"/>
      <c r="E147" s="485"/>
      <c r="F147" s="485"/>
      <c r="G147" s="485"/>
      <c r="H147" s="485"/>
      <c r="I147" s="485"/>
      <c r="J147" s="485"/>
      <c r="K147" s="485"/>
      <c r="L147" s="485"/>
      <c r="M147" s="67"/>
      <c r="N147" s="67"/>
      <c r="O147" s="107"/>
      <c r="P147" s="107"/>
      <c r="Q147" s="107"/>
      <c r="R147" s="107"/>
      <c r="S147" s="107"/>
      <c r="T147" s="107"/>
      <c r="U147" s="107"/>
      <c r="V147" s="107"/>
      <c r="W147" s="107"/>
    </row>
    <row r="148" spans="1:23" x14ac:dyDescent="0.3">
      <c r="A148" s="67"/>
      <c r="B148" s="67"/>
      <c r="C148" s="67"/>
      <c r="D148" s="67"/>
      <c r="E148" s="451" t="s">
        <v>1444</v>
      </c>
      <c r="F148" s="451"/>
      <c r="G148" s="451"/>
      <c r="H148" s="451"/>
      <c r="I148" s="451"/>
      <c r="J148" s="451"/>
      <c r="K148" s="67"/>
      <c r="L148" s="67"/>
      <c r="M148" s="67"/>
      <c r="N148" s="67"/>
      <c r="O148" s="107"/>
      <c r="P148" s="107"/>
      <c r="Q148" s="107"/>
      <c r="R148" s="107"/>
      <c r="S148" s="107"/>
      <c r="T148" s="107"/>
      <c r="U148" s="107"/>
      <c r="V148" s="107"/>
      <c r="W148" s="107"/>
    </row>
    <row r="149" spans="1:23" x14ac:dyDescent="0.3">
      <c r="A149" s="67"/>
      <c r="B149" s="67"/>
      <c r="C149" s="67"/>
      <c r="D149" s="67"/>
      <c r="E149" s="451" t="s">
        <v>1712</v>
      </c>
      <c r="F149" s="451"/>
      <c r="G149" s="451"/>
      <c r="H149" s="451"/>
      <c r="I149" s="451"/>
      <c r="J149" s="451"/>
      <c r="K149" s="67"/>
      <c r="L149" s="67"/>
      <c r="M149" s="67"/>
      <c r="N149" s="67"/>
      <c r="O149" s="107"/>
      <c r="P149" s="107"/>
      <c r="Q149" s="107"/>
      <c r="R149" s="107"/>
      <c r="S149" s="107"/>
      <c r="T149" s="107"/>
      <c r="U149" s="107"/>
      <c r="V149" s="107"/>
      <c r="W149" s="107"/>
    </row>
    <row r="150" spans="1:23" x14ac:dyDescent="0.3">
      <c r="A150" s="67"/>
      <c r="B150" s="67"/>
      <c r="C150" s="67"/>
      <c r="D150" s="67"/>
      <c r="E150" s="451" t="s">
        <v>2898</v>
      </c>
      <c r="F150" s="451"/>
      <c r="G150" s="451"/>
      <c r="H150" s="451"/>
      <c r="I150" s="451"/>
      <c r="J150" s="451"/>
      <c r="K150" s="67"/>
      <c r="L150" s="67"/>
      <c r="M150" s="67"/>
      <c r="N150" s="67"/>
      <c r="O150" s="107"/>
      <c r="P150" s="107"/>
      <c r="Q150" s="107"/>
      <c r="R150" s="107"/>
      <c r="S150" s="107"/>
      <c r="T150" s="107"/>
      <c r="U150" s="107"/>
      <c r="V150" s="107"/>
      <c r="W150" s="107"/>
    </row>
    <row r="151" spans="1:23" x14ac:dyDescent="0.3">
      <c r="A151" s="67"/>
      <c r="B151" s="67"/>
      <c r="C151" s="67"/>
      <c r="D151" s="67"/>
      <c r="E151" s="451" t="s">
        <v>2899</v>
      </c>
      <c r="F151" s="451"/>
      <c r="G151" s="451"/>
      <c r="H151" s="451"/>
      <c r="I151" s="451"/>
      <c r="J151" s="451"/>
      <c r="K151" s="67"/>
      <c r="L151" s="67"/>
      <c r="M151" s="67"/>
      <c r="N151" s="67"/>
      <c r="O151" s="107"/>
      <c r="P151" s="107"/>
      <c r="Q151" s="107"/>
      <c r="R151" s="107"/>
      <c r="S151" s="107"/>
      <c r="T151" s="107"/>
      <c r="U151" s="107"/>
      <c r="V151" s="107"/>
      <c r="W151" s="107"/>
    </row>
    <row r="152" spans="1:23" x14ac:dyDescent="0.3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107"/>
      <c r="P152" s="107"/>
      <c r="Q152" s="107"/>
      <c r="R152" s="107"/>
      <c r="S152" s="107"/>
      <c r="T152" s="107"/>
      <c r="U152" s="107"/>
      <c r="V152" s="107"/>
      <c r="W152" s="107"/>
    </row>
    <row r="153" spans="1:23" x14ac:dyDescent="0.3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107"/>
      <c r="P153" s="107"/>
      <c r="Q153" s="107"/>
      <c r="R153" s="107"/>
      <c r="S153" s="107"/>
      <c r="T153" s="107"/>
      <c r="U153" s="107"/>
      <c r="V153" s="107"/>
      <c r="W153" s="107"/>
    </row>
    <row r="154" spans="1:23" x14ac:dyDescent="0.3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107"/>
      <c r="P154" s="107"/>
      <c r="Q154" s="107"/>
      <c r="R154" s="107"/>
      <c r="S154" s="107"/>
      <c r="T154" s="107"/>
      <c r="U154" s="107"/>
      <c r="V154" s="107"/>
      <c r="W154" s="107"/>
    </row>
    <row r="155" spans="1:23" x14ac:dyDescent="0.3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107"/>
      <c r="P155" s="107"/>
      <c r="Q155" s="107"/>
      <c r="R155" s="107"/>
      <c r="S155" s="107"/>
      <c r="T155" s="107"/>
      <c r="U155" s="107"/>
      <c r="V155" s="107"/>
      <c r="W155" s="107"/>
    </row>
    <row r="156" spans="1:23" x14ac:dyDescent="0.3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107"/>
      <c r="P156" s="107"/>
      <c r="Q156" s="107"/>
      <c r="R156" s="107"/>
      <c r="S156" s="107"/>
      <c r="T156" s="107"/>
      <c r="U156" s="107"/>
      <c r="V156" s="107"/>
      <c r="W156" s="107"/>
    </row>
    <row r="157" spans="1:23" x14ac:dyDescent="0.3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107"/>
      <c r="P157" s="107"/>
      <c r="Q157" s="107"/>
      <c r="R157" s="107"/>
      <c r="S157" s="107"/>
      <c r="T157" s="107"/>
      <c r="U157" s="107"/>
      <c r="V157" s="107"/>
      <c r="W157" s="107"/>
    </row>
    <row r="158" spans="1:23" x14ac:dyDescent="0.3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107"/>
      <c r="P158" s="107"/>
      <c r="Q158" s="107"/>
      <c r="R158" s="107"/>
      <c r="S158" s="107"/>
      <c r="T158" s="107"/>
      <c r="U158" s="107"/>
      <c r="V158" s="107"/>
      <c r="W158" s="107"/>
    </row>
    <row r="159" spans="1:23" x14ac:dyDescent="0.3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107"/>
      <c r="P159" s="107"/>
      <c r="Q159" s="107"/>
      <c r="R159" s="107"/>
      <c r="S159" s="107"/>
      <c r="T159" s="107"/>
      <c r="U159" s="107"/>
      <c r="V159" s="107"/>
      <c r="W159" s="107"/>
    </row>
    <row r="160" spans="1:23" x14ac:dyDescent="0.3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107"/>
      <c r="P160" s="107"/>
      <c r="Q160" s="107"/>
      <c r="R160" s="107"/>
      <c r="S160" s="107"/>
      <c r="T160" s="107"/>
      <c r="U160" s="107"/>
      <c r="V160" s="107"/>
      <c r="W160" s="107"/>
    </row>
    <row r="161" spans="1:23" x14ac:dyDescent="0.3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107"/>
      <c r="P161" s="107"/>
      <c r="Q161" s="107"/>
      <c r="R161" s="107"/>
      <c r="S161" s="107"/>
      <c r="T161" s="107"/>
      <c r="U161" s="107"/>
      <c r="V161" s="107"/>
      <c r="W161" s="107"/>
    </row>
    <row r="162" spans="1:23" x14ac:dyDescent="0.3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107"/>
      <c r="P162" s="107"/>
      <c r="Q162" s="107"/>
      <c r="R162" s="107"/>
      <c r="S162" s="107"/>
      <c r="T162" s="107"/>
      <c r="U162" s="107"/>
      <c r="V162" s="107"/>
      <c r="W162" s="107"/>
    </row>
    <row r="163" spans="1:23" x14ac:dyDescent="0.3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107"/>
      <c r="P163" s="107"/>
      <c r="Q163" s="107"/>
      <c r="R163" s="107"/>
      <c r="S163" s="107"/>
      <c r="T163" s="107"/>
      <c r="U163" s="107"/>
      <c r="V163" s="107"/>
      <c r="W163" s="107"/>
    </row>
    <row r="164" spans="1:23" x14ac:dyDescent="0.3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107"/>
      <c r="P164" s="107"/>
      <c r="Q164" s="107"/>
      <c r="R164" s="107"/>
      <c r="S164" s="107"/>
      <c r="T164" s="107"/>
      <c r="U164" s="107"/>
      <c r="V164" s="107"/>
      <c r="W164" s="107"/>
    </row>
    <row r="165" spans="1:23" x14ac:dyDescent="0.3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107"/>
      <c r="P165" s="107"/>
      <c r="Q165" s="107"/>
      <c r="R165" s="107"/>
      <c r="S165" s="107"/>
      <c r="T165" s="107"/>
      <c r="U165" s="107"/>
      <c r="V165" s="107"/>
      <c r="W165" s="107"/>
    </row>
    <row r="166" spans="1:23" x14ac:dyDescent="0.3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107"/>
      <c r="P166" s="107"/>
      <c r="Q166" s="107"/>
      <c r="R166" s="107"/>
      <c r="S166" s="107"/>
      <c r="T166" s="107"/>
      <c r="U166" s="107"/>
      <c r="V166" s="107"/>
      <c r="W166" s="107"/>
    </row>
    <row r="167" spans="1:23" x14ac:dyDescent="0.3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107"/>
      <c r="P167" s="107"/>
      <c r="Q167" s="107"/>
      <c r="R167" s="107"/>
      <c r="S167" s="107"/>
      <c r="T167" s="107"/>
      <c r="U167" s="107"/>
      <c r="V167" s="107"/>
      <c r="W167" s="107"/>
    </row>
    <row r="168" spans="1:23" x14ac:dyDescent="0.3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107"/>
      <c r="P168" s="107"/>
      <c r="Q168" s="107"/>
      <c r="R168" s="107"/>
      <c r="S168" s="107"/>
      <c r="T168" s="107"/>
      <c r="U168" s="107"/>
      <c r="V168" s="107"/>
      <c r="W168" s="107"/>
    </row>
    <row r="169" spans="1:23" x14ac:dyDescent="0.3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107"/>
      <c r="P169" s="107"/>
      <c r="Q169" s="107"/>
      <c r="R169" s="107"/>
      <c r="S169" s="107"/>
      <c r="T169" s="107"/>
      <c r="U169" s="107"/>
      <c r="V169" s="107"/>
      <c r="W169" s="107"/>
    </row>
    <row r="170" spans="1:23" x14ac:dyDescent="0.3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107"/>
      <c r="P170" s="107"/>
      <c r="Q170" s="107"/>
      <c r="R170" s="107"/>
      <c r="S170" s="107"/>
      <c r="T170" s="107"/>
      <c r="U170" s="107"/>
      <c r="V170" s="107"/>
      <c r="W170" s="107"/>
    </row>
    <row r="171" spans="1:23" x14ac:dyDescent="0.3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107"/>
      <c r="P171" s="107"/>
      <c r="Q171" s="107"/>
      <c r="R171" s="107"/>
      <c r="S171" s="107"/>
      <c r="T171" s="107"/>
      <c r="U171" s="107"/>
      <c r="V171" s="107"/>
      <c r="W171" s="107"/>
    </row>
    <row r="172" spans="1:23" x14ac:dyDescent="0.3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107"/>
      <c r="P172" s="107"/>
      <c r="Q172" s="107"/>
      <c r="R172" s="107"/>
      <c r="S172" s="107"/>
      <c r="T172" s="107"/>
      <c r="U172" s="107"/>
      <c r="V172" s="107"/>
      <c r="W172" s="107"/>
    </row>
    <row r="173" spans="1:23" x14ac:dyDescent="0.3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107"/>
      <c r="P173" s="107"/>
      <c r="Q173" s="107"/>
      <c r="R173" s="107"/>
      <c r="S173" s="107"/>
      <c r="T173" s="107"/>
      <c r="U173" s="107"/>
      <c r="V173" s="107"/>
      <c r="W173" s="107"/>
    </row>
    <row r="174" spans="1:23" x14ac:dyDescent="0.3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107"/>
      <c r="P174" s="107"/>
      <c r="Q174" s="107"/>
      <c r="R174" s="107"/>
      <c r="S174" s="107"/>
      <c r="T174" s="107"/>
      <c r="U174" s="107"/>
      <c r="V174" s="107"/>
      <c r="W174" s="107"/>
    </row>
    <row r="175" spans="1:23" x14ac:dyDescent="0.3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107"/>
      <c r="P175" s="107"/>
      <c r="Q175" s="107"/>
      <c r="R175" s="107"/>
      <c r="S175" s="107"/>
      <c r="T175" s="107"/>
      <c r="U175" s="107"/>
      <c r="V175" s="107"/>
      <c r="W175" s="107"/>
    </row>
    <row r="176" spans="1:23" x14ac:dyDescent="0.3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107"/>
      <c r="P176" s="107"/>
      <c r="Q176" s="107"/>
      <c r="R176" s="107"/>
      <c r="S176" s="107"/>
      <c r="T176" s="107"/>
      <c r="U176" s="107"/>
      <c r="V176" s="107"/>
      <c r="W176" s="107"/>
    </row>
    <row r="177" spans="1:23" x14ac:dyDescent="0.3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107"/>
      <c r="P177" s="107"/>
      <c r="Q177" s="107"/>
      <c r="R177" s="107"/>
      <c r="S177" s="107"/>
      <c r="T177" s="107"/>
      <c r="U177" s="107"/>
      <c r="V177" s="107"/>
      <c r="W177" s="107"/>
    </row>
    <row r="178" spans="1:23" x14ac:dyDescent="0.3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107"/>
      <c r="P178" s="107"/>
      <c r="Q178" s="107"/>
      <c r="R178" s="107"/>
      <c r="S178" s="107"/>
      <c r="T178" s="107"/>
      <c r="U178" s="107"/>
      <c r="V178" s="107"/>
      <c r="W178" s="107"/>
    </row>
    <row r="179" spans="1:23" x14ac:dyDescent="0.3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107"/>
      <c r="P179" s="107"/>
      <c r="Q179" s="107"/>
      <c r="R179" s="107"/>
      <c r="S179" s="107"/>
      <c r="T179" s="107"/>
      <c r="U179" s="107"/>
      <c r="V179" s="107"/>
      <c r="W179" s="107"/>
    </row>
    <row r="180" spans="1:23" x14ac:dyDescent="0.3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107"/>
      <c r="P180" s="107"/>
      <c r="Q180" s="107"/>
      <c r="R180" s="107"/>
      <c r="S180" s="107"/>
      <c r="T180" s="107"/>
      <c r="U180" s="107"/>
      <c r="V180" s="107"/>
      <c r="W180" s="107"/>
    </row>
    <row r="181" spans="1:23" x14ac:dyDescent="0.3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107"/>
      <c r="P181" s="107"/>
      <c r="Q181" s="107"/>
      <c r="R181" s="107"/>
      <c r="S181" s="107"/>
      <c r="T181" s="107"/>
      <c r="U181" s="107"/>
      <c r="V181" s="107"/>
      <c r="W181" s="107"/>
    </row>
    <row r="182" spans="1:23" x14ac:dyDescent="0.3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107"/>
      <c r="P182" s="107"/>
      <c r="Q182" s="107"/>
      <c r="R182" s="107"/>
      <c r="S182" s="107"/>
      <c r="T182" s="107"/>
      <c r="U182" s="107"/>
      <c r="V182" s="107"/>
      <c r="W182" s="107"/>
    </row>
    <row r="183" spans="1:23" x14ac:dyDescent="0.3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107"/>
      <c r="P183" s="107"/>
      <c r="Q183" s="107"/>
      <c r="R183" s="107"/>
      <c r="S183" s="107"/>
      <c r="T183" s="107"/>
      <c r="U183" s="107"/>
      <c r="V183" s="107"/>
      <c r="W183" s="107"/>
    </row>
    <row r="184" spans="1:23" x14ac:dyDescent="0.3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107"/>
      <c r="P184" s="107"/>
      <c r="Q184" s="107"/>
      <c r="R184" s="107"/>
      <c r="S184" s="107"/>
      <c r="T184" s="107"/>
      <c r="U184" s="107"/>
      <c r="V184" s="107"/>
      <c r="W184" s="107"/>
    </row>
    <row r="185" spans="1:23" x14ac:dyDescent="0.3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107"/>
      <c r="P185" s="107"/>
      <c r="Q185" s="107"/>
      <c r="R185" s="107"/>
      <c r="S185" s="107"/>
      <c r="T185" s="107"/>
      <c r="U185" s="107"/>
      <c r="V185" s="107"/>
      <c r="W185" s="107"/>
    </row>
    <row r="186" spans="1:23" x14ac:dyDescent="0.3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107"/>
      <c r="P186" s="107"/>
      <c r="Q186" s="107"/>
      <c r="R186" s="107"/>
      <c r="S186" s="107"/>
      <c r="T186" s="107"/>
      <c r="U186" s="107"/>
      <c r="V186" s="107"/>
      <c r="W186" s="107"/>
    </row>
    <row r="187" spans="1:23" x14ac:dyDescent="0.3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107"/>
      <c r="P187" s="107"/>
      <c r="Q187" s="107"/>
      <c r="R187" s="107"/>
      <c r="S187" s="107"/>
      <c r="T187" s="107"/>
      <c r="U187" s="107"/>
      <c r="V187" s="107"/>
      <c r="W187" s="107"/>
    </row>
    <row r="188" spans="1:23" x14ac:dyDescent="0.3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107"/>
      <c r="P188" s="107"/>
      <c r="Q188" s="107"/>
      <c r="R188" s="107"/>
      <c r="S188" s="107"/>
      <c r="T188" s="107"/>
      <c r="U188" s="107"/>
      <c r="V188" s="107"/>
      <c r="W188" s="107"/>
    </row>
    <row r="189" spans="1:23" x14ac:dyDescent="0.3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107"/>
      <c r="P189" s="107"/>
      <c r="Q189" s="107"/>
      <c r="R189" s="107"/>
      <c r="S189" s="107"/>
      <c r="T189" s="107"/>
      <c r="U189" s="107"/>
      <c r="V189" s="107"/>
      <c r="W189" s="107"/>
    </row>
    <row r="190" spans="1:23" x14ac:dyDescent="0.3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107"/>
      <c r="P190" s="107"/>
      <c r="Q190" s="107"/>
      <c r="R190" s="107"/>
      <c r="S190" s="107"/>
      <c r="T190" s="107"/>
      <c r="U190" s="107"/>
      <c r="V190" s="107"/>
      <c r="W190" s="107"/>
    </row>
    <row r="191" spans="1:23" x14ac:dyDescent="0.3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107"/>
      <c r="P191" s="107"/>
      <c r="Q191" s="107"/>
      <c r="R191" s="107"/>
      <c r="S191" s="107"/>
      <c r="T191" s="107"/>
      <c r="U191" s="107"/>
      <c r="V191" s="107"/>
      <c r="W191" s="107"/>
    </row>
    <row r="192" spans="1:23" x14ac:dyDescent="0.3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107"/>
      <c r="P192" s="107"/>
      <c r="Q192" s="107"/>
      <c r="R192" s="107"/>
      <c r="S192" s="107"/>
      <c r="T192" s="107"/>
      <c r="U192" s="107"/>
      <c r="V192" s="107"/>
      <c r="W192" s="107"/>
    </row>
    <row r="193" spans="1:23" x14ac:dyDescent="0.3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107"/>
      <c r="P193" s="107"/>
      <c r="Q193" s="107"/>
      <c r="R193" s="107"/>
      <c r="S193" s="107"/>
      <c r="T193" s="107"/>
      <c r="U193" s="107"/>
      <c r="V193" s="107"/>
      <c r="W193" s="107"/>
    </row>
    <row r="194" spans="1:23" x14ac:dyDescent="0.3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107"/>
      <c r="P194" s="107"/>
      <c r="Q194" s="107"/>
      <c r="R194" s="107"/>
      <c r="S194" s="107"/>
      <c r="T194" s="107"/>
      <c r="U194" s="107"/>
      <c r="V194" s="107"/>
      <c r="W194" s="107"/>
    </row>
    <row r="195" spans="1:23" x14ac:dyDescent="0.3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</row>
    <row r="196" spans="1:23" x14ac:dyDescent="0.3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</row>
    <row r="197" spans="1:23" x14ac:dyDescent="0.3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</row>
    <row r="198" spans="1:23" x14ac:dyDescent="0.3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</row>
    <row r="199" spans="1:23" x14ac:dyDescent="0.3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</row>
    <row r="200" spans="1:23" x14ac:dyDescent="0.3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</row>
    <row r="201" spans="1:23" x14ac:dyDescent="0.3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</row>
    <row r="202" spans="1:23" x14ac:dyDescent="0.3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</row>
    <row r="203" spans="1:23" x14ac:dyDescent="0.3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</row>
    <row r="204" spans="1:23" x14ac:dyDescent="0.3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</row>
    <row r="205" spans="1:23" x14ac:dyDescent="0.3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</row>
    <row r="206" spans="1:23" x14ac:dyDescent="0.3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</row>
    <row r="207" spans="1:23" x14ac:dyDescent="0.3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</row>
    <row r="208" spans="1:23" x14ac:dyDescent="0.3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</row>
    <row r="209" spans="1:14" x14ac:dyDescent="0.3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</row>
    <row r="210" spans="1:14" x14ac:dyDescent="0.3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</row>
    <row r="211" spans="1:14" x14ac:dyDescent="0.3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</row>
    <row r="212" spans="1:14" x14ac:dyDescent="0.3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</row>
    <row r="213" spans="1:14" x14ac:dyDescent="0.3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</row>
    <row r="214" spans="1:14" x14ac:dyDescent="0.3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</row>
    <row r="215" spans="1:14" x14ac:dyDescent="0.3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</row>
    <row r="216" spans="1:14" x14ac:dyDescent="0.3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</row>
    <row r="217" spans="1:14" x14ac:dyDescent="0.3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</row>
    <row r="218" spans="1:14" x14ac:dyDescent="0.3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</row>
    <row r="219" spans="1:14" x14ac:dyDescent="0.3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</row>
    <row r="220" spans="1:14" x14ac:dyDescent="0.3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</row>
    <row r="221" spans="1:14" x14ac:dyDescent="0.3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</row>
    <row r="222" spans="1:14" x14ac:dyDescent="0.3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</row>
    <row r="223" spans="1:14" x14ac:dyDescent="0.3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</row>
    <row r="224" spans="1:14" x14ac:dyDescent="0.3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</row>
    <row r="225" spans="1:14" x14ac:dyDescent="0.3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</row>
    <row r="226" spans="1:14" x14ac:dyDescent="0.3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</row>
    <row r="227" spans="1:14" x14ac:dyDescent="0.3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</row>
    <row r="228" spans="1:14" x14ac:dyDescent="0.3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</row>
    <row r="229" spans="1:14" x14ac:dyDescent="0.3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</row>
    <row r="230" spans="1:14" x14ac:dyDescent="0.3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</row>
    <row r="231" spans="1:14" x14ac:dyDescent="0.3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</row>
    <row r="232" spans="1:14" x14ac:dyDescent="0.3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</row>
    <row r="233" spans="1:14" x14ac:dyDescent="0.3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</row>
    <row r="234" spans="1:14" x14ac:dyDescent="0.3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</row>
    <row r="235" spans="1:14" x14ac:dyDescent="0.3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</row>
    <row r="236" spans="1:14" x14ac:dyDescent="0.3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</row>
    <row r="237" spans="1:14" x14ac:dyDescent="0.3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</row>
    <row r="238" spans="1:14" x14ac:dyDescent="0.3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</row>
    <row r="239" spans="1:14" x14ac:dyDescent="0.3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</row>
    <row r="240" spans="1:14" x14ac:dyDescent="0.3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</row>
    <row r="241" spans="1:14" x14ac:dyDescent="0.3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</row>
    <row r="242" spans="1:14" x14ac:dyDescent="0.3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</row>
    <row r="243" spans="1:14" x14ac:dyDescent="0.3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</row>
    <row r="244" spans="1:14" x14ac:dyDescent="0.3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</row>
    <row r="245" spans="1:14" x14ac:dyDescent="0.3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</row>
    <row r="246" spans="1:14" x14ac:dyDescent="0.3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</row>
    <row r="247" spans="1:14" x14ac:dyDescent="0.3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</row>
    <row r="248" spans="1:14" x14ac:dyDescent="0.3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</row>
    <row r="249" spans="1:14" x14ac:dyDescent="0.3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</row>
    <row r="250" spans="1:14" x14ac:dyDescent="0.3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</row>
    <row r="251" spans="1:14" x14ac:dyDescent="0.3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</row>
    <row r="252" spans="1:14" x14ac:dyDescent="0.3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</row>
    <row r="253" spans="1:14" x14ac:dyDescent="0.3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</row>
    <row r="254" spans="1:14" x14ac:dyDescent="0.3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</row>
    <row r="255" spans="1:14" x14ac:dyDescent="0.3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</row>
    <row r="256" spans="1:14" x14ac:dyDescent="0.3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</row>
    <row r="257" spans="1:14" x14ac:dyDescent="0.3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</row>
    <row r="258" spans="1:14" x14ac:dyDescent="0.3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</row>
  </sheetData>
  <sheetProtection algorithmName="SHA-512" hashValue="dw0V29vmF3ixLb+AAgNKs0/ty2HWEsbSGK22cj3rV2Dsjqe0CVQul0+ArBW1ZHcg2/Q5noXr/ku04SQyn4VYEw==" saltValue="MBQZGjvswX4gBtgFPsPqFA==" spinCount="100000" sheet="1" objects="1" scenarios="1"/>
  <mergeCells count="105">
    <mergeCell ref="E150:J150"/>
    <mergeCell ref="E151:J151"/>
    <mergeCell ref="D16:I16"/>
    <mergeCell ref="D15:I15"/>
    <mergeCell ref="D17:I17"/>
    <mergeCell ref="D18:I18"/>
    <mergeCell ref="D19:I19"/>
    <mergeCell ref="D21:I21"/>
    <mergeCell ref="D20:I20"/>
    <mergeCell ref="D34:N34"/>
    <mergeCell ref="D35:N35"/>
    <mergeCell ref="D36:N36"/>
    <mergeCell ref="D37:N37"/>
    <mergeCell ref="D38:N38"/>
    <mergeCell ref="D40:N40"/>
    <mergeCell ref="D41:N41"/>
    <mergeCell ref="A121:C121"/>
    <mergeCell ref="D121:N121"/>
    <mergeCell ref="C146:L147"/>
    <mergeCell ref="E148:J148"/>
    <mergeCell ref="A122:C122"/>
    <mergeCell ref="D122:N122"/>
    <mergeCell ref="A123:C123"/>
    <mergeCell ref="D123:N123"/>
    <mergeCell ref="E140:M140"/>
    <mergeCell ref="E142:M142"/>
    <mergeCell ref="E141:M141"/>
    <mergeCell ref="J126:J130"/>
    <mergeCell ref="G128:I128"/>
    <mergeCell ref="E126:E130"/>
    <mergeCell ref="K126:K130"/>
    <mergeCell ref="A116:C116"/>
    <mergeCell ref="D116:N116"/>
    <mergeCell ref="A117:C117"/>
    <mergeCell ref="D117:N117"/>
    <mergeCell ref="A118:C118"/>
    <mergeCell ref="D118:N118"/>
    <mergeCell ref="A119:C119"/>
    <mergeCell ref="D119:N119"/>
    <mergeCell ref="A120:C120"/>
    <mergeCell ref="D120:N120"/>
    <mergeCell ref="A112:C112"/>
    <mergeCell ref="D112:N112"/>
    <mergeCell ref="A94:C94"/>
    <mergeCell ref="D94:N94"/>
    <mergeCell ref="A113:C113"/>
    <mergeCell ref="D113:N113"/>
    <mergeCell ref="A114:C114"/>
    <mergeCell ref="D114:N114"/>
    <mergeCell ref="A115:C115"/>
    <mergeCell ref="D115:N115"/>
    <mergeCell ref="A81:C81"/>
    <mergeCell ref="D81:N81"/>
    <mergeCell ref="A82:C82"/>
    <mergeCell ref="D82:N82"/>
    <mergeCell ref="A83:C83"/>
    <mergeCell ref="D83:N83"/>
    <mergeCell ref="A84:C84"/>
    <mergeCell ref="D84:N84"/>
    <mergeCell ref="A85:C85"/>
    <mergeCell ref="D85:N85"/>
    <mergeCell ref="A80:C80"/>
    <mergeCell ref="D80:N80"/>
    <mergeCell ref="A76:C76"/>
    <mergeCell ref="D76:N76"/>
    <mergeCell ref="A77:C77"/>
    <mergeCell ref="D77:N77"/>
    <mergeCell ref="A78:C78"/>
    <mergeCell ref="D78:N78"/>
    <mergeCell ref="D45:N45"/>
    <mergeCell ref="D46:N46"/>
    <mergeCell ref="A74:C74"/>
    <mergeCell ref="D74:N74"/>
    <mergeCell ref="A75:C75"/>
    <mergeCell ref="D75:N75"/>
    <mergeCell ref="A45:C45"/>
    <mergeCell ref="A46:C46"/>
    <mergeCell ref="A55:C55"/>
    <mergeCell ref="D55:N55"/>
    <mergeCell ref="A79:C79"/>
    <mergeCell ref="D79:N79"/>
    <mergeCell ref="A21:C21"/>
    <mergeCell ref="E149:J149"/>
    <mergeCell ref="A1:N2"/>
    <mergeCell ref="A15:C15"/>
    <mergeCell ref="A16:C16"/>
    <mergeCell ref="A17:C17"/>
    <mergeCell ref="A18:C18"/>
    <mergeCell ref="A20:C20"/>
    <mergeCell ref="A19:C19"/>
    <mergeCell ref="A36:C36"/>
    <mergeCell ref="A37:C37"/>
    <mergeCell ref="A38:C38"/>
    <mergeCell ref="A34:C34"/>
    <mergeCell ref="A35:C35"/>
    <mergeCell ref="D39:N39"/>
    <mergeCell ref="A42:C42"/>
    <mergeCell ref="A43:C43"/>
    <mergeCell ref="A44:C44"/>
    <mergeCell ref="D42:N42"/>
    <mergeCell ref="D43:N43"/>
    <mergeCell ref="D44:N44"/>
    <mergeCell ref="A39:C39"/>
    <mergeCell ref="A40:C40"/>
    <mergeCell ref="A41:C41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129"/>
  <sheetViews>
    <sheetView topLeftCell="A10" zoomScaleNormal="100" workbookViewId="0">
      <selection activeCell="E31" sqref="E31:F31"/>
    </sheetView>
  </sheetViews>
  <sheetFormatPr defaultRowHeight="14.4" x14ac:dyDescent="0.3"/>
  <cols>
    <col min="1" max="3" width="8.88671875" style="196"/>
    <col min="4" max="4" width="7.44140625" style="196" customWidth="1"/>
    <col min="5" max="5" width="9.6640625" style="196" customWidth="1"/>
    <col min="6" max="8" width="8.88671875" style="196"/>
    <col min="9" max="9" width="9.44140625" style="196" customWidth="1"/>
    <col min="10" max="16384" width="8.88671875" style="196"/>
  </cols>
  <sheetData>
    <row r="1" spans="1:51" x14ac:dyDescent="0.3">
      <c r="A1" s="199"/>
      <c r="B1" s="95"/>
      <c r="C1" s="95"/>
      <c r="D1" s="95"/>
      <c r="E1" s="95"/>
      <c r="F1" s="95"/>
      <c r="G1" s="95"/>
      <c r="H1" s="95"/>
      <c r="I1" s="200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107"/>
      <c r="AQ1" s="107"/>
      <c r="AR1" s="107"/>
      <c r="AS1" s="107"/>
      <c r="AT1" s="107"/>
      <c r="AU1" s="107"/>
      <c r="AV1" s="107"/>
      <c r="AW1" s="107"/>
      <c r="AX1" s="107"/>
      <c r="AY1" s="107"/>
    </row>
    <row r="2" spans="1:51" x14ac:dyDescent="0.3">
      <c r="A2" s="201" t="s">
        <v>2657</v>
      </c>
      <c r="B2" s="97"/>
      <c r="C2" s="97"/>
      <c r="D2" s="97"/>
      <c r="E2" s="97"/>
      <c r="F2" s="97"/>
      <c r="G2" s="97"/>
      <c r="H2" s="97"/>
      <c r="I2" s="98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107"/>
      <c r="AQ2" s="107"/>
      <c r="AR2" s="107"/>
      <c r="AS2" s="107"/>
      <c r="AT2" s="107"/>
      <c r="AU2" s="107"/>
      <c r="AV2" s="107"/>
      <c r="AW2" s="107"/>
      <c r="AX2" s="107"/>
      <c r="AY2" s="107"/>
    </row>
    <row r="3" spans="1:51" x14ac:dyDescent="0.3">
      <c r="A3" s="201" t="s">
        <v>2658</v>
      </c>
      <c r="B3" s="97"/>
      <c r="C3" s="97"/>
      <c r="D3" s="97"/>
      <c r="E3" s="97"/>
      <c r="F3" s="97"/>
      <c r="G3" s="97"/>
      <c r="H3" s="97"/>
      <c r="I3" s="98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107"/>
      <c r="AQ3" s="107"/>
      <c r="AR3" s="107"/>
      <c r="AS3" s="107"/>
      <c r="AT3" s="107"/>
      <c r="AU3" s="107"/>
      <c r="AV3" s="107"/>
      <c r="AW3" s="107"/>
      <c r="AX3" s="107"/>
      <c r="AY3" s="107"/>
    </row>
    <row r="4" spans="1:51" x14ac:dyDescent="0.3">
      <c r="A4" s="201" t="s">
        <v>2659</v>
      </c>
      <c r="B4" s="97"/>
      <c r="C4" s="97"/>
      <c r="D4" s="97"/>
      <c r="E4" s="97"/>
      <c r="F4" s="97"/>
      <c r="G4" s="97"/>
      <c r="H4" s="97"/>
      <c r="I4" s="98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107"/>
      <c r="AQ4" s="107"/>
      <c r="AR4" s="107"/>
      <c r="AS4" s="107"/>
      <c r="AT4" s="107"/>
      <c r="AU4" s="107"/>
      <c r="AV4" s="107"/>
      <c r="AW4" s="107"/>
      <c r="AX4" s="107"/>
      <c r="AY4" s="107"/>
    </row>
    <row r="5" spans="1:51" x14ac:dyDescent="0.3">
      <c r="A5" s="201" t="s">
        <v>2660</v>
      </c>
      <c r="B5" s="97"/>
      <c r="C5" s="97"/>
      <c r="D5" s="97"/>
      <c r="E5" s="97"/>
      <c r="F5" s="97"/>
      <c r="G5" s="97"/>
      <c r="H5" s="97"/>
      <c r="I5" s="98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107"/>
      <c r="AQ5" s="107"/>
      <c r="AR5" s="107"/>
      <c r="AS5" s="107"/>
      <c r="AT5" s="107"/>
      <c r="AU5" s="107"/>
      <c r="AV5" s="107"/>
      <c r="AW5" s="107"/>
      <c r="AX5" s="107"/>
      <c r="AY5" s="107"/>
    </row>
    <row r="6" spans="1:51" x14ac:dyDescent="0.3">
      <c r="A6" s="96"/>
      <c r="B6" s="97"/>
      <c r="C6" s="97"/>
      <c r="D6" s="97"/>
      <c r="E6" s="97"/>
      <c r="F6" s="97"/>
      <c r="G6" s="97"/>
      <c r="H6" s="97"/>
      <c r="I6" s="98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107"/>
      <c r="AQ6" s="107"/>
      <c r="AR6" s="107"/>
      <c r="AS6" s="107"/>
      <c r="AT6" s="107"/>
      <c r="AU6" s="107"/>
      <c r="AV6" s="107"/>
      <c r="AW6" s="107"/>
      <c r="AX6" s="107"/>
      <c r="AY6" s="107"/>
    </row>
    <row r="7" spans="1:51" ht="14.4" customHeight="1" x14ac:dyDescent="0.3">
      <c r="A7" s="513" t="s">
        <v>2661</v>
      </c>
      <c r="B7" s="514"/>
      <c r="C7" s="514"/>
      <c r="D7" s="514"/>
      <c r="E7" s="514"/>
      <c r="F7" s="514"/>
      <c r="G7" s="514"/>
      <c r="H7" s="514"/>
      <c r="I7" s="515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107"/>
      <c r="AQ7" s="107"/>
      <c r="AR7" s="107"/>
      <c r="AS7" s="107"/>
      <c r="AT7" s="107"/>
      <c r="AU7" s="107"/>
      <c r="AV7" s="107"/>
      <c r="AW7" s="107"/>
      <c r="AX7" s="107"/>
      <c r="AY7" s="107"/>
    </row>
    <row r="8" spans="1:51" ht="14.4" customHeight="1" x14ac:dyDescent="0.3">
      <c r="A8" s="513"/>
      <c r="B8" s="514"/>
      <c r="C8" s="514"/>
      <c r="D8" s="514"/>
      <c r="E8" s="514"/>
      <c r="F8" s="514"/>
      <c r="G8" s="514"/>
      <c r="H8" s="514"/>
      <c r="I8" s="515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107"/>
      <c r="AQ8" s="107"/>
      <c r="AR8" s="107"/>
      <c r="AS8" s="107"/>
      <c r="AT8" s="107"/>
      <c r="AU8" s="107"/>
      <c r="AV8" s="107"/>
      <c r="AW8" s="107"/>
      <c r="AX8" s="107"/>
      <c r="AY8" s="107"/>
    </row>
    <row r="9" spans="1:51" x14ac:dyDescent="0.3">
      <c r="A9" s="96"/>
      <c r="B9" s="97"/>
      <c r="C9" s="97"/>
      <c r="D9" s="97"/>
      <c r="E9" s="97"/>
      <c r="F9" s="97"/>
      <c r="G9" s="97"/>
      <c r="H9" s="97"/>
      <c r="I9" s="98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107"/>
      <c r="AQ9" s="107"/>
      <c r="AR9" s="107"/>
      <c r="AS9" s="107"/>
      <c r="AT9" s="107"/>
      <c r="AU9" s="107"/>
      <c r="AV9" s="107"/>
      <c r="AW9" s="107"/>
      <c r="AX9" s="107"/>
      <c r="AY9" s="107"/>
    </row>
    <row r="10" spans="1:51" x14ac:dyDescent="0.3">
      <c r="A10" s="201" t="s">
        <v>2662</v>
      </c>
      <c r="B10" s="202"/>
      <c r="C10" s="202"/>
      <c r="D10" s="202"/>
      <c r="E10" s="202"/>
      <c r="F10" s="97"/>
      <c r="G10" s="97"/>
      <c r="H10" s="97"/>
      <c r="I10" s="98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</row>
    <row r="11" spans="1:51" x14ac:dyDescent="0.3">
      <c r="A11" s="96"/>
      <c r="B11" s="97"/>
      <c r="C11" s="97"/>
      <c r="D11" s="97"/>
      <c r="E11" s="97"/>
      <c r="F11" s="97"/>
      <c r="G11" s="97"/>
      <c r="H11" s="97"/>
      <c r="I11" s="9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</row>
    <row r="12" spans="1:51" x14ac:dyDescent="0.3">
      <c r="A12" s="201" t="s">
        <v>2663</v>
      </c>
      <c r="B12" s="97"/>
      <c r="C12" s="97"/>
      <c r="D12" s="97"/>
      <c r="E12" s="97"/>
      <c r="F12" s="97"/>
      <c r="G12" s="97"/>
      <c r="H12" s="97"/>
      <c r="I12" s="98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</row>
    <row r="13" spans="1:51" x14ac:dyDescent="0.3">
      <c r="A13" s="96"/>
      <c r="B13" s="97"/>
      <c r="C13" s="97"/>
      <c r="D13" s="97"/>
      <c r="E13" s="97"/>
      <c r="F13" s="97"/>
      <c r="G13" s="97"/>
      <c r="H13" s="97"/>
      <c r="I13" s="98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</row>
    <row r="14" spans="1:51" x14ac:dyDescent="0.3">
      <c r="A14" s="504" t="s">
        <v>2664</v>
      </c>
      <c r="B14" s="505"/>
      <c r="C14" s="505"/>
      <c r="D14" s="505"/>
      <c r="E14" s="203" t="s">
        <v>2665</v>
      </c>
      <c r="F14" s="97"/>
      <c r="G14" s="97"/>
      <c r="H14" s="97"/>
      <c r="I14" s="98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</row>
    <row r="15" spans="1:51" x14ac:dyDescent="0.3">
      <c r="A15" s="504" t="s">
        <v>2666</v>
      </c>
      <c r="B15" s="505"/>
      <c r="C15" s="505"/>
      <c r="D15" s="505"/>
      <c r="E15" s="203" t="s">
        <v>2667</v>
      </c>
      <c r="F15" s="97"/>
      <c r="G15" s="97"/>
      <c r="H15" s="97"/>
      <c r="I15" s="98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</row>
    <row r="16" spans="1:51" x14ac:dyDescent="0.3">
      <c r="A16" s="504" t="s">
        <v>2668</v>
      </c>
      <c r="B16" s="505"/>
      <c r="C16" s="505"/>
      <c r="D16" s="505"/>
      <c r="E16" s="203" t="s">
        <v>2669</v>
      </c>
      <c r="F16" s="97"/>
      <c r="G16" s="97"/>
      <c r="H16" s="97"/>
      <c r="I16" s="98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</row>
    <row r="17" spans="1:51" x14ac:dyDescent="0.3">
      <c r="A17" s="516" t="s">
        <v>2670</v>
      </c>
      <c r="B17" s="517"/>
      <c r="C17" s="517"/>
      <c r="D17" s="517"/>
      <c r="E17" s="204"/>
      <c r="F17" s="97"/>
      <c r="G17" s="97"/>
      <c r="H17" s="97"/>
      <c r="I17" s="98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</row>
    <row r="18" spans="1:51" x14ac:dyDescent="0.3">
      <c r="A18" s="96"/>
      <c r="B18" s="97"/>
      <c r="C18" s="97"/>
      <c r="D18" s="97"/>
      <c r="E18" s="97"/>
      <c r="F18" s="97"/>
      <c r="G18" s="97"/>
      <c r="H18" s="97"/>
      <c r="I18" s="98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</row>
    <row r="19" spans="1:51" x14ac:dyDescent="0.3">
      <c r="A19" s="96"/>
      <c r="B19" s="97"/>
      <c r="C19" s="97"/>
      <c r="D19" s="97"/>
      <c r="E19" s="97"/>
      <c r="F19" s="97"/>
      <c r="G19" s="97"/>
      <c r="H19" s="97"/>
      <c r="I19" s="98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</row>
    <row r="20" spans="1:51" x14ac:dyDescent="0.3">
      <c r="A20" s="96"/>
      <c r="B20" s="97"/>
      <c r="C20" s="97"/>
      <c r="D20" s="97"/>
      <c r="E20" s="97"/>
      <c r="F20" s="97"/>
      <c r="G20" s="97"/>
      <c r="H20" s="97"/>
      <c r="I20" s="98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</row>
    <row r="21" spans="1:51" x14ac:dyDescent="0.3">
      <c r="A21" s="201" t="s">
        <v>2671</v>
      </c>
      <c r="B21" s="202"/>
      <c r="C21" s="202"/>
      <c r="D21" s="202"/>
      <c r="E21" s="202"/>
      <c r="F21" s="97"/>
      <c r="G21" s="97"/>
      <c r="H21" s="97"/>
      <c r="I21" s="98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</row>
    <row r="22" spans="1:51" x14ac:dyDescent="0.3">
      <c r="A22" s="96"/>
      <c r="B22" s="97"/>
      <c r="C22" s="97"/>
      <c r="D22" s="97"/>
      <c r="E22" s="97"/>
      <c r="F22" s="97"/>
      <c r="G22" s="97"/>
      <c r="H22" s="97"/>
      <c r="I22" s="98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</row>
    <row r="23" spans="1:51" x14ac:dyDescent="0.3">
      <c r="A23" s="201" t="s">
        <v>2672</v>
      </c>
      <c r="B23" s="97"/>
      <c r="C23" s="97"/>
      <c r="D23" s="97"/>
      <c r="E23" s="97"/>
      <c r="F23" s="97"/>
      <c r="G23" s="97"/>
      <c r="H23" s="97"/>
      <c r="I23" s="98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</row>
    <row r="24" spans="1:51" x14ac:dyDescent="0.3">
      <c r="A24" s="96"/>
      <c r="B24" s="97"/>
      <c r="C24" s="97"/>
      <c r="D24" s="97"/>
      <c r="E24" s="97"/>
      <c r="F24" s="97"/>
      <c r="G24" s="97"/>
      <c r="H24" s="97"/>
      <c r="I24" s="98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</row>
    <row r="25" spans="1:51" x14ac:dyDescent="0.3">
      <c r="A25" s="504" t="s">
        <v>2673</v>
      </c>
      <c r="B25" s="505"/>
      <c r="C25" s="505"/>
      <c r="D25" s="505"/>
      <c r="E25" s="203" t="s">
        <v>2674</v>
      </c>
      <c r="F25" s="97"/>
      <c r="G25" s="97"/>
      <c r="H25" s="97"/>
      <c r="I25" s="98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</row>
    <row r="26" spans="1:51" x14ac:dyDescent="0.3">
      <c r="A26" s="504" t="s">
        <v>2675</v>
      </c>
      <c r="B26" s="505"/>
      <c r="C26" s="505"/>
      <c r="D26" s="505"/>
      <c r="E26" s="203" t="s">
        <v>2676</v>
      </c>
      <c r="F26" s="97"/>
      <c r="G26" s="97"/>
      <c r="H26" s="97"/>
      <c r="I26" s="98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</row>
    <row r="27" spans="1:51" ht="26.4" customHeight="1" x14ac:dyDescent="0.3">
      <c r="A27" s="511" t="s">
        <v>3645</v>
      </c>
      <c r="B27" s="512"/>
      <c r="C27" s="512"/>
      <c r="D27" s="512"/>
      <c r="E27" s="512"/>
      <c r="F27" s="97"/>
      <c r="G27" s="97"/>
      <c r="H27" s="97"/>
      <c r="I27" s="98"/>
      <c r="J27" s="67"/>
      <c r="K27" s="205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</row>
    <row r="28" spans="1:51" x14ac:dyDescent="0.3">
      <c r="A28" s="206"/>
      <c r="B28" s="207"/>
      <c r="C28" s="207"/>
      <c r="D28" s="207"/>
      <c r="E28" s="208"/>
      <c r="F28" s="97"/>
      <c r="G28" s="97"/>
      <c r="H28" s="97"/>
      <c r="I28" s="98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</row>
    <row r="29" spans="1:51" x14ac:dyDescent="0.3">
      <c r="A29" s="96"/>
      <c r="B29" s="97"/>
      <c r="C29" s="97"/>
      <c r="D29" s="97"/>
      <c r="E29" s="97"/>
      <c r="F29" s="97"/>
      <c r="G29" s="97"/>
      <c r="H29" s="97"/>
      <c r="I29" s="98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</row>
    <row r="30" spans="1:51" x14ac:dyDescent="0.3">
      <c r="A30" s="201" t="s">
        <v>2677</v>
      </c>
      <c r="B30" s="97"/>
      <c r="C30" s="97"/>
      <c r="D30" s="97"/>
      <c r="E30" s="97"/>
      <c r="F30" s="97"/>
      <c r="G30" s="97"/>
      <c r="H30" s="97"/>
      <c r="I30" s="98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</row>
    <row r="31" spans="1:51" x14ac:dyDescent="0.3">
      <c r="A31" s="504" t="s">
        <v>2678</v>
      </c>
      <c r="B31" s="505"/>
      <c r="C31" s="505"/>
      <c r="D31" s="505"/>
      <c r="E31" s="510" t="s">
        <v>2679</v>
      </c>
      <c r="F31" s="510"/>
      <c r="G31" s="97"/>
      <c r="H31" s="97"/>
      <c r="I31" s="98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</row>
    <row r="32" spans="1:51" ht="13.8" customHeight="1" x14ac:dyDescent="0.3">
      <c r="A32" s="504" t="s">
        <v>2680</v>
      </c>
      <c r="B32" s="505"/>
      <c r="C32" s="505"/>
      <c r="D32" s="505"/>
      <c r="E32" s="509" t="s">
        <v>2681</v>
      </c>
      <c r="F32" s="509"/>
      <c r="G32" s="97"/>
      <c r="H32" s="97"/>
      <c r="I32" s="98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</row>
    <row r="33" spans="1:51" ht="13.8" customHeight="1" x14ac:dyDescent="0.3">
      <c r="A33" s="506" t="s">
        <v>2682</v>
      </c>
      <c r="B33" s="507"/>
      <c r="C33" s="507"/>
      <c r="D33" s="508"/>
      <c r="E33" s="509" t="s">
        <v>2681</v>
      </c>
      <c r="F33" s="509"/>
      <c r="G33" s="97"/>
      <c r="H33" s="97"/>
      <c r="I33" s="98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</row>
    <row r="34" spans="1:51" x14ac:dyDescent="0.3">
      <c r="A34" s="504" t="s">
        <v>2683</v>
      </c>
      <c r="B34" s="505"/>
      <c r="C34" s="505"/>
      <c r="D34" s="505"/>
      <c r="E34" s="509" t="s">
        <v>2681</v>
      </c>
      <c r="F34" s="509"/>
      <c r="G34" s="97"/>
      <c r="H34" s="97"/>
      <c r="I34" s="98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</row>
    <row r="35" spans="1:51" x14ac:dyDescent="0.3">
      <c r="A35" s="206"/>
      <c r="B35" s="207"/>
      <c r="C35" s="207"/>
      <c r="D35" s="207"/>
      <c r="E35" s="97"/>
      <c r="F35" s="97"/>
      <c r="G35" s="97"/>
      <c r="H35" s="97"/>
      <c r="I35" s="98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</row>
    <row r="36" spans="1:51" x14ac:dyDescent="0.3">
      <c r="A36" s="96"/>
      <c r="B36" s="97"/>
      <c r="C36" s="97"/>
      <c r="D36" s="97"/>
      <c r="E36" s="97"/>
      <c r="F36" s="97"/>
      <c r="G36" s="97"/>
      <c r="H36" s="97"/>
      <c r="I36" s="98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</row>
    <row r="37" spans="1:51" x14ac:dyDescent="0.3">
      <c r="A37" s="201" t="s">
        <v>2684</v>
      </c>
      <c r="B37" s="97"/>
      <c r="C37" s="97"/>
      <c r="D37" s="97"/>
      <c r="E37" s="97"/>
      <c r="F37" s="97"/>
      <c r="G37" s="97"/>
      <c r="H37" s="97"/>
      <c r="I37" s="98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</row>
    <row r="38" spans="1:51" x14ac:dyDescent="0.3">
      <c r="A38" s="504" t="s">
        <v>2685</v>
      </c>
      <c r="B38" s="505"/>
      <c r="C38" s="505"/>
      <c r="D38" s="505"/>
      <c r="E38" s="510" t="s">
        <v>2686</v>
      </c>
      <c r="F38" s="510"/>
      <c r="G38" s="97"/>
      <c r="H38" s="97"/>
      <c r="I38" s="98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</row>
    <row r="39" spans="1:51" x14ac:dyDescent="0.3">
      <c r="A39" s="96"/>
      <c r="B39" s="97"/>
      <c r="C39" s="97"/>
      <c r="D39" s="97"/>
      <c r="E39" s="97"/>
      <c r="F39" s="97"/>
      <c r="G39" s="97"/>
      <c r="H39" s="97"/>
      <c r="I39" s="98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</row>
    <row r="40" spans="1:51" x14ac:dyDescent="0.3">
      <c r="A40" s="201" t="s">
        <v>2687</v>
      </c>
      <c r="B40" s="97"/>
      <c r="C40" s="97"/>
      <c r="D40" s="97"/>
      <c r="E40" s="97"/>
      <c r="F40" s="97"/>
      <c r="G40" s="97"/>
      <c r="H40" s="97"/>
      <c r="I40" s="98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</row>
    <row r="41" spans="1:51" x14ac:dyDescent="0.3">
      <c r="A41" s="504" t="s">
        <v>2695</v>
      </c>
      <c r="B41" s="505"/>
      <c r="C41" s="505"/>
      <c r="D41" s="505"/>
      <c r="E41" s="505"/>
      <c r="F41" s="505"/>
      <c r="G41" s="505"/>
      <c r="H41" s="505"/>
      <c r="I41" s="209" t="s">
        <v>2688</v>
      </c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</row>
    <row r="42" spans="1:51" x14ac:dyDescent="0.3">
      <c r="A42" s="504" t="s">
        <v>2696</v>
      </c>
      <c r="B42" s="505"/>
      <c r="C42" s="505"/>
      <c r="D42" s="505"/>
      <c r="E42" s="505"/>
      <c r="F42" s="505"/>
      <c r="G42" s="505"/>
      <c r="H42" s="505"/>
      <c r="I42" s="209" t="s">
        <v>2689</v>
      </c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</row>
    <row r="43" spans="1:51" x14ac:dyDescent="0.3">
      <c r="A43" s="504" t="s">
        <v>2690</v>
      </c>
      <c r="B43" s="505"/>
      <c r="C43" s="505"/>
      <c r="D43" s="505"/>
      <c r="E43" s="505"/>
      <c r="F43" s="505"/>
      <c r="G43" s="505"/>
      <c r="H43" s="505"/>
      <c r="I43" s="209" t="s">
        <v>2688</v>
      </c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</row>
    <row r="44" spans="1:51" x14ac:dyDescent="0.3">
      <c r="A44" s="96"/>
      <c r="B44" s="97"/>
      <c r="C44" s="97"/>
      <c r="D44" s="97"/>
      <c r="E44" s="97"/>
      <c r="F44" s="97"/>
      <c r="G44" s="97"/>
      <c r="H44" s="97"/>
      <c r="I44" s="98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</row>
    <row r="45" spans="1:51" x14ac:dyDescent="0.3">
      <c r="A45" s="210" t="s">
        <v>2691</v>
      </c>
      <c r="B45" s="211"/>
      <c r="C45" s="211"/>
      <c r="D45" s="211"/>
      <c r="E45" s="211"/>
      <c r="F45" s="211"/>
      <c r="G45" s="211"/>
      <c r="H45" s="211"/>
      <c r="I45" s="212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</row>
    <row r="46" spans="1:51" x14ac:dyDescent="0.3">
      <c r="A46" s="96" t="s">
        <v>2692</v>
      </c>
      <c r="B46" s="97"/>
      <c r="C46" s="97"/>
      <c r="D46" s="97"/>
      <c r="E46" s="97"/>
      <c r="F46" s="97"/>
      <c r="G46" s="97"/>
      <c r="H46" s="97"/>
      <c r="I46" s="98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</row>
    <row r="47" spans="1:51" x14ac:dyDescent="0.3">
      <c r="A47" s="96" t="s">
        <v>2693</v>
      </c>
      <c r="B47" s="97"/>
      <c r="C47" s="97"/>
      <c r="D47" s="97"/>
      <c r="E47" s="97"/>
      <c r="F47" s="97" t="s">
        <v>2694</v>
      </c>
      <c r="G47" s="97"/>
      <c r="H47" s="97"/>
      <c r="I47" s="98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</row>
    <row r="48" spans="1:51" ht="15" thickBot="1" x14ac:dyDescent="0.35">
      <c r="A48" s="99"/>
      <c r="B48" s="100"/>
      <c r="C48" s="100"/>
      <c r="D48" s="100"/>
      <c r="E48" s="100"/>
      <c r="F48" s="100"/>
      <c r="G48" s="100"/>
      <c r="H48" s="100"/>
      <c r="I48" s="213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</row>
    <row r="49" spans="1:51" x14ac:dyDescent="0.3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</row>
    <row r="50" spans="1:51" x14ac:dyDescent="0.3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</row>
    <row r="51" spans="1:51" x14ac:dyDescent="0.3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</row>
    <row r="52" spans="1:51" x14ac:dyDescent="0.3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</row>
    <row r="53" spans="1:51" x14ac:dyDescent="0.3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</row>
    <row r="54" spans="1:51" x14ac:dyDescent="0.3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</row>
    <row r="55" spans="1:51" x14ac:dyDescent="0.3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</row>
    <row r="56" spans="1:51" x14ac:dyDescent="0.3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</row>
    <row r="57" spans="1:51" x14ac:dyDescent="0.3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</row>
    <row r="58" spans="1:51" x14ac:dyDescent="0.3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</row>
    <row r="59" spans="1:51" x14ac:dyDescent="0.3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</row>
    <row r="60" spans="1:51" x14ac:dyDescent="0.3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</row>
    <row r="61" spans="1:51" x14ac:dyDescent="0.3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</row>
    <row r="62" spans="1:51" x14ac:dyDescent="0.3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</row>
    <row r="63" spans="1:51" x14ac:dyDescent="0.3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</row>
    <row r="64" spans="1:51" x14ac:dyDescent="0.3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</row>
    <row r="65" spans="1:51" x14ac:dyDescent="0.3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</row>
    <row r="66" spans="1:51" x14ac:dyDescent="0.3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</row>
    <row r="67" spans="1:51" x14ac:dyDescent="0.3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</row>
    <row r="68" spans="1:51" x14ac:dyDescent="0.3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</row>
    <row r="69" spans="1:51" x14ac:dyDescent="0.3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</row>
    <row r="70" spans="1:51" x14ac:dyDescent="0.3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</row>
    <row r="71" spans="1:51" x14ac:dyDescent="0.3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</row>
    <row r="72" spans="1:51" x14ac:dyDescent="0.3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</row>
    <row r="73" spans="1:51" x14ac:dyDescent="0.3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</row>
    <row r="74" spans="1:51" x14ac:dyDescent="0.3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</row>
    <row r="75" spans="1:51" x14ac:dyDescent="0.3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</row>
    <row r="76" spans="1:51" x14ac:dyDescent="0.3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</row>
    <row r="77" spans="1:51" x14ac:dyDescent="0.3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</row>
    <row r="78" spans="1:51" x14ac:dyDescent="0.3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</row>
    <row r="79" spans="1:51" x14ac:dyDescent="0.3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</row>
    <row r="80" spans="1:51" x14ac:dyDescent="0.3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</row>
    <row r="81" spans="1:51" x14ac:dyDescent="0.3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</row>
    <row r="82" spans="1:51" x14ac:dyDescent="0.3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</row>
    <row r="83" spans="1:51" x14ac:dyDescent="0.3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</row>
    <row r="84" spans="1:51" x14ac:dyDescent="0.3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</row>
    <row r="85" spans="1:51" x14ac:dyDescent="0.3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</row>
    <row r="86" spans="1:51" x14ac:dyDescent="0.3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</row>
    <row r="87" spans="1:51" x14ac:dyDescent="0.3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</row>
    <row r="88" spans="1:51" x14ac:dyDescent="0.3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</row>
    <row r="89" spans="1:51" x14ac:dyDescent="0.3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</row>
    <row r="90" spans="1:51" x14ac:dyDescent="0.3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</row>
    <row r="91" spans="1:51" x14ac:dyDescent="0.3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</row>
    <row r="92" spans="1:51" x14ac:dyDescent="0.3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</row>
    <row r="93" spans="1:51" x14ac:dyDescent="0.3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</row>
    <row r="94" spans="1:51" x14ac:dyDescent="0.3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</row>
    <row r="95" spans="1:51" x14ac:dyDescent="0.3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</row>
    <row r="96" spans="1:51" x14ac:dyDescent="0.3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</row>
    <row r="97" spans="1:51" x14ac:dyDescent="0.3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</row>
    <row r="98" spans="1:51" x14ac:dyDescent="0.3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</row>
    <row r="99" spans="1:51" x14ac:dyDescent="0.3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</row>
    <row r="100" spans="1:51" x14ac:dyDescent="0.3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</row>
    <row r="101" spans="1:51" x14ac:dyDescent="0.3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</row>
    <row r="102" spans="1:51" x14ac:dyDescent="0.3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</row>
    <row r="103" spans="1:51" x14ac:dyDescent="0.3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</row>
    <row r="104" spans="1:51" x14ac:dyDescent="0.3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</row>
    <row r="105" spans="1:51" x14ac:dyDescent="0.3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</row>
    <row r="106" spans="1:51" x14ac:dyDescent="0.3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</row>
    <row r="107" spans="1:51" x14ac:dyDescent="0.3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</row>
    <row r="108" spans="1:51" x14ac:dyDescent="0.3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107"/>
      <c r="AQ108" s="107"/>
      <c r="AR108" s="107"/>
      <c r="AS108" s="107"/>
      <c r="AT108" s="107"/>
      <c r="AU108" s="107"/>
      <c r="AV108" s="107"/>
      <c r="AW108" s="107"/>
      <c r="AX108" s="107"/>
      <c r="AY108" s="107"/>
    </row>
    <row r="109" spans="1:51" x14ac:dyDescent="0.3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</row>
    <row r="110" spans="1:51" x14ac:dyDescent="0.3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</row>
    <row r="111" spans="1:51" x14ac:dyDescent="0.3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7"/>
    </row>
    <row r="112" spans="1:51" x14ac:dyDescent="0.3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</row>
    <row r="113" spans="1:51" x14ac:dyDescent="0.3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</row>
    <row r="114" spans="1:51" x14ac:dyDescent="0.3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</row>
    <row r="115" spans="1:51" x14ac:dyDescent="0.3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</row>
    <row r="116" spans="1:51" x14ac:dyDescent="0.3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</row>
    <row r="117" spans="1:51" x14ac:dyDescent="0.3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</row>
    <row r="118" spans="1:51" x14ac:dyDescent="0.3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107"/>
      <c r="AQ118" s="107"/>
      <c r="AR118" s="107"/>
      <c r="AS118" s="107"/>
      <c r="AT118" s="107"/>
      <c r="AU118" s="107"/>
      <c r="AV118" s="107"/>
      <c r="AW118" s="107"/>
      <c r="AX118" s="107"/>
      <c r="AY118" s="107"/>
    </row>
    <row r="119" spans="1:51" x14ac:dyDescent="0.3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107"/>
      <c r="AQ119" s="107"/>
      <c r="AR119" s="107"/>
      <c r="AS119" s="107"/>
      <c r="AT119" s="107"/>
      <c r="AU119" s="107"/>
      <c r="AV119" s="107"/>
      <c r="AW119" s="107"/>
      <c r="AX119" s="107"/>
      <c r="AY119" s="107"/>
    </row>
    <row r="120" spans="1:51" x14ac:dyDescent="0.3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107"/>
      <c r="AQ120" s="107"/>
      <c r="AR120" s="107"/>
      <c r="AS120" s="107"/>
      <c r="AT120" s="107"/>
      <c r="AU120" s="107"/>
      <c r="AV120" s="107"/>
      <c r="AW120" s="107"/>
      <c r="AX120" s="107"/>
      <c r="AY120" s="107"/>
    </row>
    <row r="121" spans="1:51" x14ac:dyDescent="0.3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107"/>
      <c r="AQ121" s="107"/>
      <c r="AR121" s="107"/>
      <c r="AS121" s="107"/>
      <c r="AT121" s="107"/>
      <c r="AU121" s="107"/>
      <c r="AV121" s="107"/>
      <c r="AW121" s="107"/>
      <c r="AX121" s="107"/>
      <c r="AY121" s="107"/>
    </row>
    <row r="122" spans="1:51" x14ac:dyDescent="0.3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107"/>
      <c r="AQ122" s="107"/>
      <c r="AR122" s="107"/>
      <c r="AS122" s="107"/>
      <c r="AT122" s="107"/>
      <c r="AU122" s="107"/>
      <c r="AV122" s="107"/>
      <c r="AW122" s="107"/>
      <c r="AX122" s="107"/>
      <c r="AY122" s="107"/>
    </row>
    <row r="123" spans="1:51" x14ac:dyDescent="0.3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107"/>
      <c r="AQ123" s="107"/>
      <c r="AR123" s="107"/>
      <c r="AS123" s="107"/>
      <c r="AT123" s="107"/>
      <c r="AU123" s="107"/>
      <c r="AV123" s="107"/>
      <c r="AW123" s="107"/>
      <c r="AX123" s="107"/>
      <c r="AY123" s="107"/>
    </row>
    <row r="124" spans="1:51" x14ac:dyDescent="0.3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107"/>
      <c r="AQ124" s="107"/>
      <c r="AR124" s="107"/>
      <c r="AS124" s="107"/>
      <c r="AT124" s="107"/>
      <c r="AU124" s="107"/>
      <c r="AV124" s="107"/>
      <c r="AW124" s="107"/>
      <c r="AX124" s="107"/>
      <c r="AY124" s="107"/>
    </row>
    <row r="125" spans="1:51" x14ac:dyDescent="0.3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107"/>
      <c r="AQ125" s="107"/>
      <c r="AR125" s="107"/>
      <c r="AS125" s="107"/>
      <c r="AT125" s="107"/>
      <c r="AU125" s="107"/>
      <c r="AV125" s="107"/>
      <c r="AW125" s="107"/>
      <c r="AX125" s="107"/>
      <c r="AY125" s="107"/>
    </row>
    <row r="126" spans="1:51" x14ac:dyDescent="0.3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107"/>
      <c r="AQ126" s="107"/>
      <c r="AR126" s="107"/>
      <c r="AS126" s="107"/>
      <c r="AT126" s="107"/>
      <c r="AU126" s="107"/>
      <c r="AV126" s="107"/>
      <c r="AW126" s="107"/>
      <c r="AX126" s="107"/>
      <c r="AY126" s="107"/>
    </row>
    <row r="127" spans="1:51" x14ac:dyDescent="0.3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107"/>
      <c r="AQ127" s="107"/>
      <c r="AR127" s="107"/>
      <c r="AS127" s="107"/>
      <c r="AT127" s="107"/>
      <c r="AU127" s="107"/>
      <c r="AV127" s="107"/>
      <c r="AW127" s="107"/>
      <c r="AX127" s="107"/>
      <c r="AY127" s="107"/>
    </row>
    <row r="128" spans="1:51" x14ac:dyDescent="0.3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107"/>
      <c r="AQ128" s="107"/>
      <c r="AR128" s="107"/>
      <c r="AS128" s="107"/>
      <c r="AT128" s="107"/>
      <c r="AU128" s="107"/>
      <c r="AV128" s="107"/>
      <c r="AW128" s="107"/>
      <c r="AX128" s="107"/>
      <c r="AY128" s="107"/>
    </row>
    <row r="129" spans="1:51" x14ac:dyDescent="0.3">
      <c r="A129" s="107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7"/>
      <c r="AV129" s="107"/>
      <c r="AW129" s="107"/>
      <c r="AX129" s="107"/>
      <c r="AY129" s="107"/>
    </row>
  </sheetData>
  <sheetProtection algorithmName="SHA-512" hashValue="CcBAsepa50bypDhitcqnSF3wxUmNQ4rRZbrbH7kVitamYxUhMENHbLo7U0tWNIpy3dFj2Uk6/SCbkmKZ5uCuAA==" saltValue="o/fjIYOW0KRAH1WJMScOVA==" spinCount="100000" sheet="1" objects="1" scenarios="1"/>
  <mergeCells count="21">
    <mergeCell ref="A25:D25"/>
    <mergeCell ref="A7:I8"/>
    <mergeCell ref="A14:D14"/>
    <mergeCell ref="A15:D15"/>
    <mergeCell ref="A16:D16"/>
    <mergeCell ref="A17:D17"/>
    <mergeCell ref="A26:D26"/>
    <mergeCell ref="A27:E27"/>
    <mergeCell ref="A31:D31"/>
    <mergeCell ref="E31:F31"/>
    <mergeCell ref="A32:D32"/>
    <mergeCell ref="E32:F32"/>
    <mergeCell ref="A41:H41"/>
    <mergeCell ref="A42:H42"/>
    <mergeCell ref="A43:H43"/>
    <mergeCell ref="A33:D33"/>
    <mergeCell ref="E33:F33"/>
    <mergeCell ref="A34:D34"/>
    <mergeCell ref="E34:F34"/>
    <mergeCell ref="A38:D38"/>
    <mergeCell ref="E38:F38"/>
  </mergeCells>
  <pageMargins left="0.7" right="0.7" top="0.78749999999999998" bottom="0.78749999999999998" header="0.51180555555555496" footer="0.51180555555555496"/>
  <pageSetup paperSize="9" firstPageNumber="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6"/>
  <sheetViews>
    <sheetView topLeftCell="A24" workbookViewId="0">
      <selection activeCell="K39" sqref="K39"/>
    </sheetView>
  </sheetViews>
  <sheetFormatPr defaultRowHeight="14.4" x14ac:dyDescent="0.3"/>
  <cols>
    <col min="1" max="1" width="3" customWidth="1"/>
    <col min="2" max="2" width="14.6640625" customWidth="1"/>
    <col min="3" max="3" width="23" customWidth="1"/>
    <col min="4" max="4" width="6.77734375" customWidth="1"/>
    <col min="5" max="5" width="6" customWidth="1"/>
    <col min="6" max="6" width="12.44140625" customWidth="1"/>
    <col min="7" max="7" width="21.44140625" customWidth="1"/>
  </cols>
  <sheetData>
    <row r="1" spans="1:12" ht="14.4" customHeight="1" x14ac:dyDescent="0.3">
      <c r="A1" s="567" t="s">
        <v>2697</v>
      </c>
      <c r="B1" s="568"/>
      <c r="C1" s="568"/>
      <c r="D1" s="568"/>
      <c r="E1" s="568"/>
      <c r="F1" s="568"/>
      <c r="G1" s="571" t="str">
        <f>K3</f>
        <v>18/Z001</v>
      </c>
      <c r="K1" s="268"/>
    </row>
    <row r="2" spans="1:12" ht="15" customHeight="1" thickBot="1" x14ac:dyDescent="0.35">
      <c r="A2" s="569"/>
      <c r="B2" s="570"/>
      <c r="C2" s="570"/>
      <c r="D2" s="570"/>
      <c r="E2" s="570"/>
      <c r="F2" s="570"/>
      <c r="G2" s="572"/>
      <c r="J2" s="108"/>
      <c r="K2" s="108"/>
      <c r="L2" s="108"/>
    </row>
    <row r="3" spans="1:12" ht="15" thickBot="1" x14ac:dyDescent="0.35">
      <c r="A3" s="217"/>
      <c r="B3" s="217"/>
      <c r="C3" s="217"/>
      <c r="D3" s="218"/>
      <c r="E3" s="218"/>
      <c r="F3" s="219"/>
      <c r="G3" s="218"/>
      <c r="J3" s="108"/>
      <c r="K3" s="272" t="str">
        <f>'zakázkový list A'!J1</f>
        <v>18/Z001</v>
      </c>
      <c r="L3" s="108"/>
    </row>
    <row r="4" spans="1:12" x14ac:dyDescent="0.3">
      <c r="A4" s="573" t="s">
        <v>1713</v>
      </c>
      <c r="B4" s="573"/>
      <c r="C4" s="573"/>
      <c r="D4" s="574" t="s">
        <v>1714</v>
      </c>
      <c r="E4" s="574"/>
      <c r="F4" s="574"/>
      <c r="G4" s="574"/>
      <c r="J4" s="108"/>
      <c r="K4" s="108"/>
      <c r="L4" s="108"/>
    </row>
    <row r="5" spans="1:12" ht="15.6" x14ac:dyDescent="0.3">
      <c r="A5" s="220"/>
      <c r="B5" s="221"/>
      <c r="C5" s="222"/>
      <c r="D5" s="575" t="s">
        <v>2698</v>
      </c>
      <c r="E5" s="575"/>
      <c r="F5" s="575"/>
      <c r="G5" s="575"/>
      <c r="J5" s="108"/>
      <c r="K5" s="108"/>
      <c r="L5" s="108"/>
    </row>
    <row r="6" spans="1:12" ht="17.399999999999999" x14ac:dyDescent="0.3">
      <c r="A6" s="565" t="s">
        <v>1715</v>
      </c>
      <c r="B6" s="565"/>
      <c r="C6" s="565"/>
      <c r="D6" s="566" t="s">
        <v>2699</v>
      </c>
      <c r="E6" s="566"/>
      <c r="F6" s="566"/>
      <c r="G6" s="566"/>
    </row>
    <row r="7" spans="1:12" ht="15.6" x14ac:dyDescent="0.3">
      <c r="A7" s="560" t="s">
        <v>1716</v>
      </c>
      <c r="B7" s="560"/>
      <c r="C7" s="560"/>
      <c r="D7" s="561"/>
      <c r="E7" s="561"/>
      <c r="F7" s="561"/>
      <c r="G7" s="561"/>
    </row>
    <row r="8" spans="1:12" ht="15.6" x14ac:dyDescent="0.3">
      <c r="A8" s="223"/>
      <c r="B8" s="221"/>
      <c r="C8" s="222" t="s">
        <v>2700</v>
      </c>
      <c r="D8" s="224"/>
      <c r="E8" s="225"/>
      <c r="F8" s="225"/>
      <c r="G8" s="226"/>
    </row>
    <row r="9" spans="1:12" x14ac:dyDescent="0.3">
      <c r="A9" s="562" t="s">
        <v>2701</v>
      </c>
      <c r="B9" s="562"/>
      <c r="C9" s="562"/>
      <c r="D9" s="563" t="s">
        <v>2702</v>
      </c>
      <c r="E9" s="563"/>
      <c r="F9" s="563"/>
      <c r="G9" s="563"/>
    </row>
    <row r="10" spans="1:12" ht="15" thickBot="1" x14ac:dyDescent="0.35">
      <c r="A10" s="562" t="s">
        <v>2703</v>
      </c>
      <c r="B10" s="562"/>
      <c r="C10" s="562"/>
      <c r="D10" s="564" t="s">
        <v>2704</v>
      </c>
      <c r="E10" s="564"/>
      <c r="F10" s="564"/>
      <c r="G10" s="564"/>
    </row>
    <row r="11" spans="1:12" ht="15" thickBot="1" x14ac:dyDescent="0.35">
      <c r="A11" s="227"/>
      <c r="B11" s="228"/>
      <c r="C11" s="229"/>
      <c r="D11" s="549" t="s">
        <v>2705</v>
      </c>
      <c r="E11" s="549"/>
      <c r="F11" s="550"/>
      <c r="G11" s="550"/>
    </row>
    <row r="12" spans="1:12" x14ac:dyDescent="0.3">
      <c r="A12" s="217"/>
      <c r="B12" s="217"/>
      <c r="C12" s="217"/>
      <c r="D12" s="218"/>
      <c r="E12" s="218"/>
      <c r="F12" s="219"/>
      <c r="G12" s="218"/>
    </row>
    <row r="13" spans="1:12" ht="15" thickBot="1" x14ac:dyDescent="0.35">
      <c r="A13" s="230"/>
      <c r="B13" s="231" t="s">
        <v>2706</v>
      </c>
      <c r="C13" s="231"/>
      <c r="D13" s="231"/>
      <c r="E13" s="232"/>
      <c r="F13" s="233"/>
      <c r="G13" s="232"/>
    </row>
    <row r="14" spans="1:12" ht="15" customHeight="1" x14ac:dyDescent="0.3">
      <c r="A14" s="553" t="s">
        <v>2730</v>
      </c>
      <c r="B14" s="554"/>
      <c r="C14" s="557" t="str">
        <f>'kalkulace dílců'!D190</f>
        <v>Jméno Přímení</v>
      </c>
      <c r="D14" s="558"/>
      <c r="E14" s="269"/>
      <c r="F14" s="234" t="s">
        <v>583</v>
      </c>
      <c r="G14" s="235">
        <f ca="1">TODAY()</f>
        <v>43181</v>
      </c>
    </row>
    <row r="15" spans="1:12" ht="15" customHeight="1" thickBot="1" x14ac:dyDescent="0.35">
      <c r="A15" s="555"/>
      <c r="B15" s="556"/>
      <c r="C15" s="556"/>
      <c r="D15" s="559"/>
      <c r="E15" s="551" t="s">
        <v>2707</v>
      </c>
      <c r="F15" s="552"/>
      <c r="G15" s="236" t="s">
        <v>2708</v>
      </c>
    </row>
    <row r="16" spans="1:12" ht="16.2" thickBot="1" x14ac:dyDescent="0.35">
      <c r="A16" s="237"/>
      <c r="B16" s="238"/>
      <c r="C16" s="238"/>
      <c r="D16" s="239"/>
      <c r="E16" s="240"/>
      <c r="F16" s="241"/>
      <c r="G16" s="242"/>
    </row>
    <row r="17" spans="1:7" ht="20.399999999999999" x14ac:dyDescent="0.3">
      <c r="A17" s="243" t="s">
        <v>2709</v>
      </c>
      <c r="B17" s="244" t="s">
        <v>2721</v>
      </c>
      <c r="C17" s="244" t="s">
        <v>530</v>
      </c>
      <c r="D17" s="245" t="s">
        <v>2710</v>
      </c>
      <c r="E17" s="246" t="s">
        <v>1721</v>
      </c>
      <c r="F17" s="247" t="s">
        <v>2711</v>
      </c>
      <c r="G17" s="248" t="s">
        <v>2712</v>
      </c>
    </row>
    <row r="18" spans="1:7" ht="15" thickBot="1" x14ac:dyDescent="0.35">
      <c r="A18" s="249"/>
      <c r="B18" s="250"/>
      <c r="C18" s="250"/>
      <c r="D18" s="250"/>
      <c r="E18" s="251"/>
      <c r="F18" s="252"/>
      <c r="G18" s="253"/>
    </row>
    <row r="19" spans="1:7" ht="45.6" customHeight="1" thickBot="1" x14ac:dyDescent="0.35">
      <c r="A19" s="254" t="s">
        <v>591</v>
      </c>
      <c r="B19" s="260">
        <f>'kalkulace dílců'!B135</f>
        <v>0</v>
      </c>
      <c r="C19" s="261" t="str">
        <f>'kalkulace dílců'!C135</f>
        <v/>
      </c>
      <c r="D19" s="270" t="str">
        <f>'kalkulace dílců'!I135</f>
        <v>0</v>
      </c>
      <c r="E19" s="256" t="s">
        <v>1728</v>
      </c>
      <c r="F19" s="257">
        <v>0</v>
      </c>
      <c r="G19" s="258">
        <v>0</v>
      </c>
    </row>
    <row r="20" spans="1:7" ht="40.200000000000003" customHeight="1" thickBot="1" x14ac:dyDescent="0.35">
      <c r="A20" s="254" t="s">
        <v>564</v>
      </c>
      <c r="B20" s="260">
        <f>'kalkulace dílců'!B136</f>
        <v>0</v>
      </c>
      <c r="C20" s="261" t="str">
        <f>'kalkulace dílců'!C136</f>
        <v/>
      </c>
      <c r="D20" s="270" t="str">
        <f>'kalkulace dílců'!I136</f>
        <v>0</v>
      </c>
      <c r="E20" s="256" t="s">
        <v>1728</v>
      </c>
      <c r="F20" s="257">
        <v>0</v>
      </c>
      <c r="G20" s="258">
        <v>0</v>
      </c>
    </row>
    <row r="21" spans="1:7" ht="45" customHeight="1" thickBot="1" x14ac:dyDescent="0.35">
      <c r="A21" s="254" t="s">
        <v>524</v>
      </c>
      <c r="B21" s="260">
        <f>'kalkulace dílců'!B137</f>
        <v>0</v>
      </c>
      <c r="C21" s="261" t="str">
        <f>'kalkulace dílců'!C137</f>
        <v/>
      </c>
      <c r="D21" s="270" t="str">
        <f>'kalkulace dílců'!I137</f>
        <v>0</v>
      </c>
      <c r="E21" s="256" t="s">
        <v>1728</v>
      </c>
      <c r="F21" s="257">
        <v>0</v>
      </c>
      <c r="G21" s="258">
        <v>0</v>
      </c>
    </row>
    <row r="22" spans="1:7" ht="49.2" customHeight="1" thickBot="1" x14ac:dyDescent="0.35">
      <c r="A22" s="254" t="s">
        <v>1317</v>
      </c>
      <c r="B22" s="260">
        <f>'kalkulace dílců'!B138</f>
        <v>0</v>
      </c>
      <c r="C22" s="261" t="str">
        <f>'kalkulace dílců'!C138</f>
        <v/>
      </c>
      <c r="D22" s="270" t="str">
        <f>'kalkulace dílců'!I138</f>
        <v>0</v>
      </c>
      <c r="E22" s="256" t="s">
        <v>1728</v>
      </c>
      <c r="F22" s="257">
        <v>0</v>
      </c>
      <c r="G22" s="258">
        <v>0</v>
      </c>
    </row>
    <row r="23" spans="1:7" s="215" customFormat="1" ht="49.2" customHeight="1" thickBot="1" x14ac:dyDescent="0.35">
      <c r="A23" s="254" t="s">
        <v>2714</v>
      </c>
      <c r="B23" s="260">
        <f>'kalkulace dílců'!B139</f>
        <v>0</v>
      </c>
      <c r="C23" s="261" t="str">
        <f>'kalkulace dílců'!C139</f>
        <v/>
      </c>
      <c r="D23" s="270" t="str">
        <f>'kalkulace dílců'!I139</f>
        <v>0</v>
      </c>
      <c r="E23" s="256" t="s">
        <v>1728</v>
      </c>
      <c r="F23" s="257">
        <v>0</v>
      </c>
      <c r="G23" s="258">
        <v>0</v>
      </c>
    </row>
    <row r="24" spans="1:7" s="215" customFormat="1" ht="49.2" customHeight="1" thickBot="1" x14ac:dyDescent="0.35">
      <c r="A24" s="254" t="s">
        <v>2722</v>
      </c>
      <c r="B24" s="260">
        <f>'kalkulace dílců'!B140</f>
        <v>0</v>
      </c>
      <c r="C24" s="261" t="str">
        <f>'kalkulace dílců'!C140</f>
        <v/>
      </c>
      <c r="D24" s="270" t="str">
        <f>'kalkulace dílců'!I140</f>
        <v>0</v>
      </c>
      <c r="E24" s="256" t="s">
        <v>1728</v>
      </c>
      <c r="F24" s="257">
        <v>0</v>
      </c>
      <c r="G24" s="258">
        <v>0</v>
      </c>
    </row>
    <row r="25" spans="1:7" s="215" customFormat="1" ht="49.2" customHeight="1" thickBot="1" x14ac:dyDescent="0.35">
      <c r="A25" s="254" t="s">
        <v>2723</v>
      </c>
      <c r="B25" s="260">
        <f>'kalkulace dílců'!B141</f>
        <v>0</v>
      </c>
      <c r="C25" s="261" t="str">
        <f>'kalkulace dílců'!C141</f>
        <v>není v databázi</v>
      </c>
      <c r="D25" s="270" t="str">
        <f>'kalkulace dílců'!I141</f>
        <v>0</v>
      </c>
      <c r="E25" s="256" t="s">
        <v>1728</v>
      </c>
      <c r="F25" s="257">
        <v>0</v>
      </c>
      <c r="G25" s="258">
        <v>0</v>
      </c>
    </row>
    <row r="26" spans="1:7" s="215" customFormat="1" ht="49.2" customHeight="1" thickBot="1" x14ac:dyDescent="0.35">
      <c r="A26" s="254" t="s">
        <v>2724</v>
      </c>
      <c r="B26" s="260">
        <f>'kalkulace dílců'!B142</f>
        <v>0</v>
      </c>
      <c r="C26" s="261" t="str">
        <f>'kalkulace dílců'!C142</f>
        <v>není v databázi</v>
      </c>
      <c r="D26" s="270" t="str">
        <f>'kalkulace dílců'!I142</f>
        <v>0</v>
      </c>
      <c r="E26" s="256" t="s">
        <v>1728</v>
      </c>
      <c r="F26" s="257">
        <v>0</v>
      </c>
      <c r="G26" s="258">
        <v>0</v>
      </c>
    </row>
    <row r="27" spans="1:7" s="215" customFormat="1" ht="49.2" customHeight="1" thickBot="1" x14ac:dyDescent="0.35">
      <c r="A27" s="254" t="s">
        <v>1696</v>
      </c>
      <c r="B27" s="260">
        <f>'kalkulace dílců'!B149</f>
        <v>0</v>
      </c>
      <c r="C27" s="261" t="str">
        <f>'kalkulace dílců'!C149</f>
        <v/>
      </c>
      <c r="D27" s="255">
        <f>CEILING('kalkulace dílců'!H149,1)</f>
        <v>0</v>
      </c>
      <c r="E27" s="256" t="s">
        <v>1729</v>
      </c>
      <c r="F27" s="257">
        <v>0</v>
      </c>
      <c r="G27" s="258">
        <v>0</v>
      </c>
    </row>
    <row r="28" spans="1:7" s="215" customFormat="1" ht="49.2" customHeight="1" thickBot="1" x14ac:dyDescent="0.35">
      <c r="A28" s="254" t="s">
        <v>1697</v>
      </c>
      <c r="B28" s="260">
        <f>'kalkulace dílců'!B150</f>
        <v>0</v>
      </c>
      <c r="C28" s="261" t="str">
        <f>'kalkulace dílců'!C150</f>
        <v/>
      </c>
      <c r="D28" s="255">
        <f>CEILING('kalkulace dílců'!H150,1)</f>
        <v>0</v>
      </c>
      <c r="E28" s="256" t="s">
        <v>1729</v>
      </c>
      <c r="F28" s="257">
        <v>0</v>
      </c>
      <c r="G28" s="258">
        <v>0</v>
      </c>
    </row>
    <row r="29" spans="1:7" s="215" customFormat="1" ht="49.2" customHeight="1" thickBot="1" x14ac:dyDescent="0.35">
      <c r="A29" s="254" t="s">
        <v>1698</v>
      </c>
      <c r="B29" s="260">
        <f>'kalkulace dílců'!B151</f>
        <v>0</v>
      </c>
      <c r="C29" s="261" t="str">
        <f>'kalkulace dílců'!C151</f>
        <v/>
      </c>
      <c r="D29" s="255">
        <f>CEILING('kalkulace dílců'!H151,1)</f>
        <v>0</v>
      </c>
      <c r="E29" s="256" t="s">
        <v>1729</v>
      </c>
      <c r="F29" s="257">
        <v>0</v>
      </c>
      <c r="G29" s="258">
        <v>0</v>
      </c>
    </row>
    <row r="30" spans="1:7" s="215" customFormat="1" ht="49.2" customHeight="1" thickBot="1" x14ac:dyDescent="0.35">
      <c r="A30" s="254" t="s">
        <v>22</v>
      </c>
      <c r="B30" s="260">
        <f>'kalkulace dílců'!B152</f>
        <v>0</v>
      </c>
      <c r="C30" s="261" t="str">
        <f>'kalkulace dílců'!C152</f>
        <v/>
      </c>
      <c r="D30" s="255">
        <f>CEILING('kalkulace dílců'!H152,1)</f>
        <v>0</v>
      </c>
      <c r="E30" s="256" t="s">
        <v>1729</v>
      </c>
      <c r="F30" s="257">
        <v>0</v>
      </c>
      <c r="G30" s="258">
        <v>0</v>
      </c>
    </row>
    <row r="31" spans="1:7" s="215" customFormat="1" ht="49.2" customHeight="1" thickBot="1" x14ac:dyDescent="0.35">
      <c r="A31" s="254" t="s">
        <v>1699</v>
      </c>
      <c r="B31" s="260">
        <f>'kalkulace dílců'!B153</f>
        <v>0</v>
      </c>
      <c r="C31" s="261" t="str">
        <f>'kalkulace dílců'!C153</f>
        <v/>
      </c>
      <c r="D31" s="255">
        <f>CEILING('kalkulace dílců'!H153,1)</f>
        <v>0</v>
      </c>
      <c r="E31" s="256" t="s">
        <v>1729</v>
      </c>
      <c r="F31" s="257">
        <v>0</v>
      </c>
      <c r="G31" s="258">
        <v>0</v>
      </c>
    </row>
    <row r="32" spans="1:7" s="215" customFormat="1" ht="49.2" customHeight="1" thickBot="1" x14ac:dyDescent="0.35">
      <c r="A32" s="254" t="s">
        <v>1700</v>
      </c>
      <c r="B32" s="260">
        <f>'kalkulace dílců'!B154</f>
        <v>0</v>
      </c>
      <c r="C32" s="261" t="str">
        <f>'kalkulace dílců'!C154</f>
        <v/>
      </c>
      <c r="D32" s="255">
        <f>CEILING('kalkulace dílců'!H154,1)</f>
        <v>0</v>
      </c>
      <c r="E32" s="256" t="s">
        <v>1729</v>
      </c>
      <c r="F32" s="257">
        <v>0</v>
      </c>
      <c r="G32" s="258">
        <v>0</v>
      </c>
    </row>
    <row r="33" spans="1:7" s="215" customFormat="1" ht="49.2" customHeight="1" thickBot="1" x14ac:dyDescent="0.35">
      <c r="A33" s="254" t="s">
        <v>1701</v>
      </c>
      <c r="B33" s="260">
        <f>'kalkulace dílců'!B155</f>
        <v>0</v>
      </c>
      <c r="C33" s="261" t="str">
        <f>'kalkulace dílců'!C155</f>
        <v/>
      </c>
      <c r="D33" s="255">
        <f>CEILING('kalkulace dílců'!H155,1)</f>
        <v>0</v>
      </c>
      <c r="E33" s="256" t="s">
        <v>1729</v>
      </c>
      <c r="F33" s="257">
        <v>0</v>
      </c>
      <c r="G33" s="258">
        <v>0</v>
      </c>
    </row>
    <row r="34" spans="1:7" s="215" customFormat="1" ht="49.2" customHeight="1" thickBot="1" x14ac:dyDescent="0.35">
      <c r="A34" s="254" t="s">
        <v>1702</v>
      </c>
      <c r="B34" s="260">
        <f>'kalkulace dílců'!B156</f>
        <v>0</v>
      </c>
      <c r="C34" s="261" t="str">
        <f>'kalkulace dílců'!C156</f>
        <v/>
      </c>
      <c r="D34" s="255">
        <f>CEILING('kalkulace dílců'!H156,1)</f>
        <v>0</v>
      </c>
      <c r="E34" s="256" t="s">
        <v>1729</v>
      </c>
      <c r="F34" s="257">
        <v>0</v>
      </c>
      <c r="G34" s="258">
        <v>0</v>
      </c>
    </row>
    <row r="35" spans="1:7" s="215" customFormat="1" ht="49.2" customHeight="1" thickBot="1" x14ac:dyDescent="0.35">
      <c r="A35" s="254" t="s">
        <v>1703</v>
      </c>
      <c r="B35" s="260">
        <f>'kalkulace dílců'!B157</f>
        <v>0</v>
      </c>
      <c r="C35" s="261" t="str">
        <f>'kalkulace dílců'!C157</f>
        <v>není v databázi</v>
      </c>
      <c r="D35" s="255">
        <f>CEILING('kalkulace dílců'!H157,1)</f>
        <v>0</v>
      </c>
      <c r="E35" s="256" t="s">
        <v>1729</v>
      </c>
      <c r="F35" s="257">
        <v>0</v>
      </c>
      <c r="G35" s="258">
        <v>0</v>
      </c>
    </row>
    <row r="36" spans="1:7" s="215" customFormat="1" ht="49.2" customHeight="1" thickBot="1" x14ac:dyDescent="0.35">
      <c r="A36" s="254" t="s">
        <v>1704</v>
      </c>
      <c r="B36" s="260">
        <f>'kalkulace dílců'!B158</f>
        <v>0</v>
      </c>
      <c r="C36" s="261" t="str">
        <f>'kalkulace dílců'!C158</f>
        <v>není v databázi</v>
      </c>
      <c r="D36" s="255">
        <f>CEILING('kalkulace dílců'!H158,1)</f>
        <v>0</v>
      </c>
      <c r="E36" s="256" t="s">
        <v>1729</v>
      </c>
      <c r="F36" s="257">
        <v>0</v>
      </c>
      <c r="G36" s="258">
        <v>0</v>
      </c>
    </row>
    <row r="37" spans="1:7" s="215" customFormat="1" ht="49.2" customHeight="1" thickBot="1" x14ac:dyDescent="0.35">
      <c r="A37" s="254" t="s">
        <v>1705</v>
      </c>
      <c r="B37" s="260">
        <f>'kalkulace dílců'!B160</f>
        <v>0</v>
      </c>
      <c r="C37" s="261" t="str">
        <f>'kalkulace dílců'!C160</f>
        <v/>
      </c>
      <c r="D37" s="255">
        <f>CEILING('kalkulace dílců'!H159,1)</f>
        <v>0</v>
      </c>
      <c r="E37" s="256" t="s">
        <v>1729</v>
      </c>
      <c r="F37" s="257">
        <v>0</v>
      </c>
      <c r="G37" s="258">
        <v>0</v>
      </c>
    </row>
    <row r="38" spans="1:7" s="215" customFormat="1" ht="49.2" customHeight="1" thickBot="1" x14ac:dyDescent="0.35">
      <c r="A38" s="254" t="s">
        <v>1706</v>
      </c>
      <c r="B38" s="260">
        <f>'kalkulace dílců'!B161</f>
        <v>0</v>
      </c>
      <c r="C38" s="261" t="str">
        <f>'kalkulace dílců'!C161</f>
        <v/>
      </c>
      <c r="D38" s="255">
        <f>CEILING('kalkulace dílců'!H160,1)</f>
        <v>0</v>
      </c>
      <c r="E38" s="256" t="s">
        <v>1729</v>
      </c>
      <c r="F38" s="257">
        <v>0</v>
      </c>
      <c r="G38" s="258">
        <v>0</v>
      </c>
    </row>
    <row r="39" spans="1:7" s="215" customFormat="1" ht="49.2" customHeight="1" thickBot="1" x14ac:dyDescent="0.35">
      <c r="A39" s="254" t="s">
        <v>1707</v>
      </c>
      <c r="B39" s="260">
        <f>'kalkulace dílců'!B162</f>
        <v>0</v>
      </c>
      <c r="C39" s="261" t="str">
        <f>'kalkulace dílců'!C162</f>
        <v/>
      </c>
      <c r="D39" s="255">
        <f>CEILING('kalkulace dílců'!H161,1)</f>
        <v>0</v>
      </c>
      <c r="E39" s="256" t="s">
        <v>1729</v>
      </c>
      <c r="F39" s="257">
        <v>0</v>
      </c>
      <c r="G39" s="258">
        <v>0</v>
      </c>
    </row>
    <row r="40" spans="1:7" s="312" customFormat="1" ht="49.2" customHeight="1" thickBot="1" x14ac:dyDescent="0.35">
      <c r="A40" s="254" t="s">
        <v>1707</v>
      </c>
      <c r="B40" s="260">
        <f>'kalkulace dílců'!B163</f>
        <v>0</v>
      </c>
      <c r="C40" s="311" t="str">
        <f>'kalkulace dílců'!C163</f>
        <v>není v databázi</v>
      </c>
      <c r="D40" s="255">
        <f>CEILING('kalkulace dílců'!H162,1)</f>
        <v>0</v>
      </c>
      <c r="E40" s="256" t="s">
        <v>1729</v>
      </c>
      <c r="F40" s="257">
        <v>0</v>
      </c>
      <c r="G40" s="258">
        <v>0</v>
      </c>
    </row>
    <row r="41" spans="1:7" ht="25.05" customHeight="1" thickBot="1" x14ac:dyDescent="0.35">
      <c r="A41" s="254" t="s">
        <v>2714</v>
      </c>
      <c r="B41" s="546" t="s">
        <v>2731</v>
      </c>
      <c r="C41" s="546"/>
      <c r="D41" s="255">
        <v>1</v>
      </c>
      <c r="E41" s="256"/>
      <c r="F41" s="257">
        <f>'kalkulace dílců'!L188</f>
        <v>0</v>
      </c>
      <c r="G41" s="258">
        <f>F41*D41</f>
        <v>0</v>
      </c>
    </row>
    <row r="42" spans="1:7" ht="25.05" customHeight="1" thickBot="1" x14ac:dyDescent="0.35">
      <c r="A42" s="254" t="s">
        <v>2722</v>
      </c>
      <c r="B42" s="547" t="s">
        <v>2713</v>
      </c>
      <c r="C42" s="548"/>
      <c r="D42" s="255">
        <f>'kalkulace dílců'!I191</f>
        <v>0</v>
      </c>
      <c r="E42" s="256" t="s">
        <v>544</v>
      </c>
      <c r="F42" s="257"/>
      <c r="G42" s="258">
        <f>-G41*(D42/100)</f>
        <v>0</v>
      </c>
    </row>
    <row r="43" spans="1:7" ht="25.05" customHeight="1" thickBot="1" x14ac:dyDescent="0.35">
      <c r="A43" s="254" t="s">
        <v>2723</v>
      </c>
      <c r="B43" s="546" t="s">
        <v>2732</v>
      </c>
      <c r="C43" s="546"/>
      <c r="D43" s="255">
        <v>1</v>
      </c>
      <c r="E43" s="256"/>
      <c r="F43" s="257">
        <f>'kalkulace dílců'!L190</f>
        <v>0</v>
      </c>
      <c r="G43" s="258">
        <f>F43*D43</f>
        <v>0</v>
      </c>
    </row>
    <row r="44" spans="1:7" ht="25.05" customHeight="1" thickBot="1" x14ac:dyDescent="0.35">
      <c r="A44" s="254" t="s">
        <v>1290</v>
      </c>
      <c r="B44" s="547" t="s">
        <v>2678</v>
      </c>
      <c r="C44" s="548"/>
      <c r="D44" s="271">
        <f>'kalkulace dílců'!L189/200</f>
        <v>0</v>
      </c>
      <c r="E44" s="256" t="s">
        <v>1743</v>
      </c>
      <c r="F44" s="257">
        <v>200</v>
      </c>
      <c r="G44" s="258">
        <f>F44*D44</f>
        <v>0</v>
      </c>
    </row>
    <row r="45" spans="1:7" ht="25.05" customHeight="1" thickBot="1" x14ac:dyDescent="0.35">
      <c r="A45" s="254" t="s">
        <v>2725</v>
      </c>
      <c r="B45" s="547" t="s">
        <v>2726</v>
      </c>
      <c r="C45" s="548"/>
      <c r="D45" s="255">
        <v>0</v>
      </c>
      <c r="E45" s="256" t="s">
        <v>1728</v>
      </c>
      <c r="F45" s="257">
        <v>20</v>
      </c>
      <c r="G45" s="258">
        <f>F45*D45</f>
        <v>0</v>
      </c>
    </row>
    <row r="46" spans="1:7" ht="25.05" customHeight="1" thickBot="1" x14ac:dyDescent="0.35">
      <c r="A46" s="254" t="s">
        <v>2727</v>
      </c>
      <c r="B46" s="547" t="s">
        <v>2684</v>
      </c>
      <c r="C46" s="548"/>
      <c r="D46" s="271">
        <f>'kalkulace dílců'!L191/50</f>
        <v>0</v>
      </c>
      <c r="E46" s="256" t="s">
        <v>1728</v>
      </c>
      <c r="F46" s="257">
        <v>50</v>
      </c>
      <c r="G46" s="258">
        <f>F46*D46</f>
        <v>0</v>
      </c>
    </row>
    <row r="47" spans="1:7" ht="25.05" customHeight="1" x14ac:dyDescent="0.3">
      <c r="A47" s="254" t="s">
        <v>2728</v>
      </c>
      <c r="B47" s="521" t="s">
        <v>2729</v>
      </c>
      <c r="C47" s="521"/>
      <c r="D47" s="262">
        <v>20</v>
      </c>
      <c r="E47" s="263" t="s">
        <v>544</v>
      </c>
      <c r="F47" s="264" t="str">
        <f>'kalkulace dílců'!I190</f>
        <v>NE</v>
      </c>
      <c r="G47" s="265">
        <f>IF('kalkulace dílců'!I190="ANO",(SUM(G43:G46)+G41)*0.2,0)</f>
        <v>0</v>
      </c>
    </row>
    <row r="48" spans="1:7" x14ac:dyDescent="0.3">
      <c r="A48" s="522"/>
      <c r="B48" s="524" t="s">
        <v>2715</v>
      </c>
      <c r="C48" s="524"/>
      <c r="D48" s="526"/>
      <c r="E48" s="528"/>
      <c r="F48" s="544"/>
      <c r="G48" s="530">
        <f>SUM(G19:G47)</f>
        <v>0</v>
      </c>
    </row>
    <row r="49" spans="1:7" ht="15" thickBot="1" x14ac:dyDescent="0.35">
      <c r="A49" s="523"/>
      <c r="B49" s="525"/>
      <c r="C49" s="525"/>
      <c r="D49" s="527"/>
      <c r="E49" s="529"/>
      <c r="F49" s="545"/>
      <c r="G49" s="531"/>
    </row>
    <row r="50" spans="1:7" x14ac:dyDescent="0.3">
      <c r="A50" s="532"/>
      <c r="B50" s="534" t="s">
        <v>2716</v>
      </c>
      <c r="C50" s="534"/>
      <c r="D50" s="536"/>
      <c r="E50" s="538"/>
      <c r="F50" s="540"/>
      <c r="G50" s="542">
        <f>G48*1.21</f>
        <v>0</v>
      </c>
    </row>
    <row r="51" spans="1:7" x14ac:dyDescent="0.3">
      <c r="A51" s="533"/>
      <c r="B51" s="535"/>
      <c r="C51" s="535"/>
      <c r="D51" s="537"/>
      <c r="E51" s="539"/>
      <c r="F51" s="541"/>
      <c r="G51" s="543"/>
    </row>
    <row r="52" spans="1:7" x14ac:dyDescent="0.3">
      <c r="A52" s="259"/>
      <c r="B52" s="259"/>
      <c r="C52" s="259"/>
      <c r="D52" s="259"/>
      <c r="E52" s="259"/>
      <c r="F52" s="259"/>
      <c r="G52" s="259"/>
    </row>
    <row r="53" spans="1:7" x14ac:dyDescent="0.3">
      <c r="A53" s="518" t="s">
        <v>2717</v>
      </c>
      <c r="B53" s="518"/>
      <c r="C53" s="518"/>
      <c r="D53" s="518"/>
      <c r="E53" s="518"/>
      <c r="F53" s="518"/>
      <c r="G53" s="518"/>
    </row>
    <row r="54" spans="1:7" x14ac:dyDescent="0.3">
      <c r="A54" s="518" t="s">
        <v>2718</v>
      </c>
      <c r="B54" s="518"/>
      <c r="C54" s="518"/>
      <c r="D54" s="518"/>
      <c r="E54" s="518"/>
      <c r="F54" s="518"/>
      <c r="G54" s="518"/>
    </row>
    <row r="55" spans="1:7" x14ac:dyDescent="0.3">
      <c r="A55" s="519" t="s">
        <v>2719</v>
      </c>
      <c r="B55" s="519"/>
      <c r="C55" s="519"/>
      <c r="D55" s="519"/>
      <c r="E55" s="519"/>
      <c r="F55" s="519"/>
      <c r="G55" s="519"/>
    </row>
    <row r="56" spans="1:7" x14ac:dyDescent="0.3">
      <c r="A56" s="520" t="s">
        <v>2720</v>
      </c>
      <c r="B56" s="520"/>
      <c r="C56" s="520"/>
      <c r="D56" s="520"/>
      <c r="E56" s="520"/>
      <c r="F56" s="520"/>
      <c r="G56" s="520"/>
    </row>
  </sheetData>
  <mergeCells count="41">
    <mergeCell ref="A6:C6"/>
    <mergeCell ref="D6:G6"/>
    <mergeCell ref="A1:F2"/>
    <mergeCell ref="G1:G2"/>
    <mergeCell ref="A4:C4"/>
    <mergeCell ref="D4:G4"/>
    <mergeCell ref="D5:G5"/>
    <mergeCell ref="A7:C7"/>
    <mergeCell ref="D7:G7"/>
    <mergeCell ref="A9:C9"/>
    <mergeCell ref="D9:G9"/>
    <mergeCell ref="A10:C10"/>
    <mergeCell ref="D10:G10"/>
    <mergeCell ref="B41:C41"/>
    <mergeCell ref="B42:C42"/>
    <mergeCell ref="D11:E11"/>
    <mergeCell ref="F11:G11"/>
    <mergeCell ref="E15:F15"/>
    <mergeCell ref="A14:B15"/>
    <mergeCell ref="C14:D15"/>
    <mergeCell ref="F48:F49"/>
    <mergeCell ref="B43:C43"/>
    <mergeCell ref="B44:C44"/>
    <mergeCell ref="B45:C45"/>
    <mergeCell ref="B46:C46"/>
    <mergeCell ref="A53:G53"/>
    <mergeCell ref="A54:G54"/>
    <mergeCell ref="A55:G55"/>
    <mergeCell ref="A56:G56"/>
    <mergeCell ref="B47:C47"/>
    <mergeCell ref="A48:A49"/>
    <mergeCell ref="B48:C49"/>
    <mergeCell ref="D48:D49"/>
    <mergeCell ref="E48:E49"/>
    <mergeCell ref="G48:G49"/>
    <mergeCell ref="A50:A51"/>
    <mergeCell ref="B50:C51"/>
    <mergeCell ref="D50:D51"/>
    <mergeCell ref="E50:E51"/>
    <mergeCell ref="F50:F51"/>
    <mergeCell ref="G50:G5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3" filterMode="1"/>
  <dimension ref="A1:E1108"/>
  <sheetViews>
    <sheetView workbookViewId="0">
      <selection activeCell="E634" sqref="E634"/>
    </sheetView>
  </sheetViews>
  <sheetFormatPr defaultRowHeight="14.4" x14ac:dyDescent="0.3"/>
  <sheetData>
    <row r="1" spans="1:5" x14ac:dyDescent="0.3">
      <c r="A1" s="9" t="s">
        <v>529</v>
      </c>
      <c r="B1" s="10" t="s">
        <v>530</v>
      </c>
      <c r="C1" s="10" t="s">
        <v>531</v>
      </c>
      <c r="D1" s="10" t="s">
        <v>532</v>
      </c>
      <c r="E1" s="11" t="s">
        <v>1695</v>
      </c>
    </row>
    <row r="2" spans="1:5" ht="40.799999999999997" hidden="1" x14ac:dyDescent="0.3">
      <c r="A2" s="177">
        <v>108606</v>
      </c>
      <c r="B2" s="172" t="s">
        <v>271</v>
      </c>
      <c r="C2" s="5"/>
      <c r="D2" s="5"/>
      <c r="E2" s="12"/>
    </row>
    <row r="3" spans="1:5" ht="51" hidden="1" x14ac:dyDescent="0.3">
      <c r="A3" s="177">
        <v>108610</v>
      </c>
      <c r="B3" s="172" t="s">
        <v>1454</v>
      </c>
      <c r="C3" s="5"/>
      <c r="D3" s="5"/>
      <c r="E3" s="12"/>
    </row>
    <row r="4" spans="1:5" ht="51" hidden="1" x14ac:dyDescent="0.3">
      <c r="A4" s="177">
        <v>131725</v>
      </c>
      <c r="B4" s="172" t="s">
        <v>46</v>
      </c>
      <c r="C4" s="5"/>
      <c r="D4" s="5"/>
      <c r="E4" s="12"/>
    </row>
    <row r="5" spans="1:5" ht="61.2" hidden="1" x14ac:dyDescent="0.3">
      <c r="A5" s="177">
        <v>175708</v>
      </c>
      <c r="B5" s="172" t="s">
        <v>197</v>
      </c>
      <c r="C5" s="5"/>
      <c r="D5" s="5"/>
      <c r="E5" s="12"/>
    </row>
    <row r="6" spans="1:5" ht="51" hidden="1" x14ac:dyDescent="0.3">
      <c r="A6" s="177">
        <v>175710</v>
      </c>
      <c r="B6" s="172" t="s">
        <v>83</v>
      </c>
      <c r="C6" s="5"/>
      <c r="D6" s="5"/>
      <c r="E6" s="12"/>
    </row>
    <row r="7" spans="1:5" ht="51" hidden="1" x14ac:dyDescent="0.3">
      <c r="A7" s="177">
        <v>176193</v>
      </c>
      <c r="B7" s="172" t="s">
        <v>1455</v>
      </c>
      <c r="C7" s="5"/>
      <c r="D7" s="5"/>
      <c r="E7" s="12"/>
    </row>
    <row r="8" spans="1:5" ht="61.2" hidden="1" x14ac:dyDescent="0.3">
      <c r="A8" s="177">
        <v>180784</v>
      </c>
      <c r="B8" s="172" t="s">
        <v>56</v>
      </c>
      <c r="C8" s="5"/>
      <c r="D8" s="5"/>
      <c r="E8" s="12"/>
    </row>
    <row r="9" spans="1:5" ht="61.2" hidden="1" x14ac:dyDescent="0.3">
      <c r="A9" s="177">
        <v>182268</v>
      </c>
      <c r="B9" s="172" t="s">
        <v>134</v>
      </c>
      <c r="C9" s="5"/>
      <c r="D9" s="5"/>
      <c r="E9" s="12"/>
    </row>
    <row r="10" spans="1:5" ht="51" hidden="1" x14ac:dyDescent="0.3">
      <c r="A10" s="177">
        <v>193152</v>
      </c>
      <c r="B10" s="172" t="s">
        <v>248</v>
      </c>
      <c r="C10" s="5"/>
      <c r="D10" s="5"/>
      <c r="E10" s="12"/>
    </row>
    <row r="11" spans="1:5" ht="51" hidden="1" x14ac:dyDescent="0.3">
      <c r="A11" s="177">
        <v>308615</v>
      </c>
      <c r="B11" s="172" t="s">
        <v>1456</v>
      </c>
      <c r="C11" s="5"/>
      <c r="D11" s="5"/>
      <c r="E11" s="12"/>
    </row>
    <row r="12" spans="1:5" ht="51" hidden="1" x14ac:dyDescent="0.3">
      <c r="A12" s="177">
        <v>308617</v>
      </c>
      <c r="B12" s="172" t="s">
        <v>1457</v>
      </c>
      <c r="C12" s="5"/>
      <c r="D12" s="5"/>
      <c r="E12" s="12"/>
    </row>
    <row r="13" spans="1:5" ht="51" hidden="1" x14ac:dyDescent="0.3">
      <c r="A13" s="177">
        <v>311982</v>
      </c>
      <c r="B13" s="172" t="s">
        <v>60</v>
      </c>
      <c r="C13" s="5"/>
      <c r="D13" s="5"/>
      <c r="E13" s="12"/>
    </row>
    <row r="14" spans="1:5" ht="51" hidden="1" x14ac:dyDescent="0.3">
      <c r="A14" s="177">
        <v>311983</v>
      </c>
      <c r="B14" s="172" t="s">
        <v>1458</v>
      </c>
      <c r="C14" s="5"/>
      <c r="D14" s="5"/>
      <c r="E14" s="12"/>
    </row>
    <row r="15" spans="1:5" ht="51" hidden="1" x14ac:dyDescent="0.3">
      <c r="A15" s="177">
        <v>311984</v>
      </c>
      <c r="B15" s="172" t="s">
        <v>1459</v>
      </c>
      <c r="C15" s="5"/>
      <c r="D15" s="5"/>
      <c r="E15" s="12"/>
    </row>
    <row r="16" spans="1:5" ht="61.2" hidden="1" x14ac:dyDescent="0.3">
      <c r="A16" s="177">
        <v>311985</v>
      </c>
      <c r="B16" s="172" t="s">
        <v>1460</v>
      </c>
      <c r="C16" s="5"/>
      <c r="D16" s="5"/>
      <c r="E16" s="12"/>
    </row>
    <row r="17" spans="1:5" ht="51" hidden="1" x14ac:dyDescent="0.3">
      <c r="A17" s="177">
        <v>312369</v>
      </c>
      <c r="B17" s="172" t="s">
        <v>40</v>
      </c>
      <c r="C17" s="5"/>
      <c r="D17" s="5"/>
      <c r="E17" s="12"/>
    </row>
    <row r="18" spans="1:5" ht="61.2" hidden="1" x14ac:dyDescent="0.3">
      <c r="A18" s="177">
        <v>312372</v>
      </c>
      <c r="B18" s="172" t="s">
        <v>259</v>
      </c>
      <c r="C18" s="5"/>
      <c r="D18" s="5"/>
      <c r="E18" s="12"/>
    </row>
    <row r="19" spans="1:5" ht="61.2" hidden="1" x14ac:dyDescent="0.3">
      <c r="A19" s="177">
        <v>312373</v>
      </c>
      <c r="B19" s="172" t="s">
        <v>254</v>
      </c>
      <c r="C19" s="5"/>
      <c r="D19" s="5"/>
      <c r="E19" s="12"/>
    </row>
    <row r="20" spans="1:5" ht="51" hidden="1" x14ac:dyDescent="0.3">
      <c r="A20" s="177">
        <v>312378</v>
      </c>
      <c r="B20" s="172" t="s">
        <v>223</v>
      </c>
      <c r="C20" s="5"/>
      <c r="D20" s="5"/>
      <c r="E20" s="12"/>
    </row>
    <row r="21" spans="1:5" ht="51" hidden="1" x14ac:dyDescent="0.3">
      <c r="A21" s="177">
        <v>312379</v>
      </c>
      <c r="B21" s="172" t="s">
        <v>217</v>
      </c>
      <c r="C21" s="5"/>
      <c r="D21" s="5"/>
      <c r="E21" s="12"/>
    </row>
    <row r="22" spans="1:5" ht="51" hidden="1" x14ac:dyDescent="0.3">
      <c r="A22" s="177">
        <v>312380</v>
      </c>
      <c r="B22" s="172" t="s">
        <v>202</v>
      </c>
      <c r="C22" s="5"/>
      <c r="D22" s="5"/>
      <c r="E22" s="12"/>
    </row>
    <row r="23" spans="1:5" ht="51" hidden="1" x14ac:dyDescent="0.3">
      <c r="A23" s="177">
        <v>312381</v>
      </c>
      <c r="B23" s="172" t="s">
        <v>172</v>
      </c>
      <c r="C23" s="5"/>
      <c r="D23" s="5"/>
      <c r="E23" s="12"/>
    </row>
    <row r="24" spans="1:5" ht="51" hidden="1" x14ac:dyDescent="0.3">
      <c r="A24" s="177">
        <v>312382</v>
      </c>
      <c r="B24" s="172" t="s">
        <v>1461</v>
      </c>
      <c r="C24" s="5"/>
      <c r="D24" s="5"/>
      <c r="E24" s="12"/>
    </row>
    <row r="25" spans="1:5" ht="51" hidden="1" x14ac:dyDescent="0.3">
      <c r="A25" s="177">
        <v>312383</v>
      </c>
      <c r="B25" s="172" t="s">
        <v>116</v>
      </c>
      <c r="C25" s="5"/>
      <c r="D25" s="5"/>
      <c r="E25" s="12"/>
    </row>
    <row r="26" spans="1:5" ht="40.799999999999997" hidden="1" x14ac:dyDescent="0.3">
      <c r="A26" s="177">
        <v>58921</v>
      </c>
      <c r="B26" s="172" t="s">
        <v>35</v>
      </c>
      <c r="C26" s="5"/>
      <c r="D26" s="5"/>
      <c r="E26" s="12"/>
    </row>
    <row r="27" spans="1:5" ht="51" hidden="1" x14ac:dyDescent="0.3">
      <c r="A27" s="177">
        <v>58995</v>
      </c>
      <c r="B27" s="172" t="s">
        <v>195</v>
      </c>
      <c r="C27" s="5"/>
      <c r="D27" s="5"/>
      <c r="E27" s="12"/>
    </row>
    <row r="28" spans="1:5" ht="61.2" hidden="1" x14ac:dyDescent="0.3">
      <c r="A28" s="177">
        <v>59040</v>
      </c>
      <c r="B28" s="172" t="s">
        <v>1462</v>
      </c>
      <c r="C28" s="5"/>
      <c r="D28" s="5"/>
      <c r="E28" s="12"/>
    </row>
    <row r="29" spans="1:5" ht="40.799999999999997" hidden="1" x14ac:dyDescent="0.3">
      <c r="A29" s="177">
        <v>59272</v>
      </c>
      <c r="B29" s="172" t="s">
        <v>30</v>
      </c>
      <c r="C29" s="5"/>
      <c r="D29" s="5"/>
      <c r="E29" s="12"/>
    </row>
    <row r="30" spans="1:5" ht="51" hidden="1" x14ac:dyDescent="0.3">
      <c r="A30" s="177">
        <v>59345</v>
      </c>
      <c r="B30" s="172" t="s">
        <v>190</v>
      </c>
      <c r="C30" s="5"/>
      <c r="D30" s="5"/>
      <c r="E30" s="12"/>
    </row>
    <row r="31" spans="1:5" ht="51" hidden="1" x14ac:dyDescent="0.3">
      <c r="A31" s="177">
        <v>59378</v>
      </c>
      <c r="B31" s="172" t="s">
        <v>1463</v>
      </c>
      <c r="C31" s="5"/>
      <c r="D31" s="5"/>
      <c r="E31" s="12"/>
    </row>
    <row r="32" spans="1:5" ht="51" hidden="1" x14ac:dyDescent="0.3">
      <c r="A32" s="177">
        <v>59549</v>
      </c>
      <c r="B32" s="172" t="s">
        <v>1464</v>
      </c>
      <c r="C32" s="5"/>
      <c r="D32" s="5"/>
      <c r="E32" s="12"/>
    </row>
    <row r="33" spans="1:5" ht="51" hidden="1" x14ac:dyDescent="0.3">
      <c r="A33" s="177">
        <v>59569</v>
      </c>
      <c r="B33" s="172" t="s">
        <v>1465</v>
      </c>
      <c r="C33" s="5"/>
      <c r="D33" s="5"/>
      <c r="E33" s="12"/>
    </row>
    <row r="34" spans="1:5" ht="51" hidden="1" x14ac:dyDescent="0.3">
      <c r="A34" s="177">
        <v>59795</v>
      </c>
      <c r="B34" s="172" t="s">
        <v>132</v>
      </c>
      <c r="C34" s="5"/>
      <c r="D34" s="5"/>
      <c r="E34" s="12"/>
    </row>
    <row r="35" spans="1:5" ht="40.799999999999997" hidden="1" x14ac:dyDescent="0.3">
      <c r="A35" s="177">
        <v>59829</v>
      </c>
      <c r="B35" s="172" t="s">
        <v>215</v>
      </c>
      <c r="C35" s="5"/>
      <c r="D35" s="5"/>
      <c r="E35" s="12"/>
    </row>
    <row r="36" spans="1:5" ht="61.2" hidden="1" x14ac:dyDescent="0.3">
      <c r="A36" s="177">
        <v>59863</v>
      </c>
      <c r="B36" s="172" t="s">
        <v>210</v>
      </c>
      <c r="C36" s="5"/>
      <c r="D36" s="5"/>
      <c r="E36" s="12"/>
    </row>
    <row r="37" spans="1:5" ht="51" hidden="1" x14ac:dyDescent="0.3">
      <c r="A37" s="177">
        <v>59881</v>
      </c>
      <c r="B37" s="172" t="s">
        <v>127</v>
      </c>
      <c r="C37" s="5"/>
      <c r="D37" s="5"/>
      <c r="E37" s="12"/>
    </row>
    <row r="38" spans="1:5" ht="51" hidden="1" x14ac:dyDescent="0.3">
      <c r="A38" s="177">
        <v>108608</v>
      </c>
      <c r="B38" s="172" t="s">
        <v>236</v>
      </c>
      <c r="C38" s="5"/>
      <c r="D38" s="5"/>
      <c r="E38" s="12"/>
    </row>
    <row r="39" spans="1:5" ht="61.2" hidden="1" x14ac:dyDescent="0.3">
      <c r="A39" s="177">
        <v>108609</v>
      </c>
      <c r="B39" s="172" t="s">
        <v>233</v>
      </c>
      <c r="C39" s="5"/>
      <c r="D39" s="5"/>
      <c r="E39" s="12"/>
    </row>
    <row r="40" spans="1:5" ht="51" hidden="1" x14ac:dyDescent="0.3">
      <c r="A40" s="177">
        <v>108642</v>
      </c>
      <c r="B40" s="172" t="s">
        <v>152</v>
      </c>
      <c r="C40" s="5"/>
      <c r="D40" s="5"/>
      <c r="E40" s="12"/>
    </row>
    <row r="41" spans="1:5" ht="51" hidden="1" x14ac:dyDescent="0.3">
      <c r="A41" s="177">
        <v>108677</v>
      </c>
      <c r="B41" s="172" t="s">
        <v>276</v>
      </c>
      <c r="C41" s="5"/>
      <c r="D41" s="5"/>
      <c r="E41" s="12"/>
    </row>
    <row r="42" spans="1:5" ht="51" hidden="1" x14ac:dyDescent="0.3">
      <c r="A42" s="177">
        <v>108679</v>
      </c>
      <c r="B42" s="172" t="s">
        <v>275</v>
      </c>
      <c r="C42" s="5"/>
      <c r="D42" s="5"/>
      <c r="E42" s="12"/>
    </row>
    <row r="43" spans="1:5" ht="51" hidden="1" x14ac:dyDescent="0.3">
      <c r="A43" s="177">
        <v>108809</v>
      </c>
      <c r="B43" s="172" t="s">
        <v>198</v>
      </c>
      <c r="C43" s="5"/>
      <c r="D43" s="5"/>
      <c r="E43" s="12"/>
    </row>
    <row r="44" spans="1:5" ht="51" hidden="1" x14ac:dyDescent="0.3">
      <c r="A44" s="177">
        <v>121014</v>
      </c>
      <c r="B44" s="172" t="s">
        <v>144</v>
      </c>
      <c r="C44" s="5"/>
      <c r="D44" s="5"/>
      <c r="E44" s="12"/>
    </row>
    <row r="45" spans="1:5" ht="61.2" hidden="1" x14ac:dyDescent="0.3">
      <c r="A45" s="177">
        <v>130027</v>
      </c>
      <c r="B45" s="172" t="s">
        <v>43</v>
      </c>
      <c r="C45" s="5"/>
      <c r="D45" s="5"/>
      <c r="E45" s="12"/>
    </row>
    <row r="46" spans="1:5" ht="51" hidden="1" x14ac:dyDescent="0.3">
      <c r="A46" s="177">
        <v>132651</v>
      </c>
      <c r="B46" s="172" t="s">
        <v>232</v>
      </c>
      <c r="C46" s="5"/>
      <c r="D46" s="5"/>
      <c r="E46" s="12"/>
    </row>
    <row r="47" spans="1:5" ht="51" hidden="1" x14ac:dyDescent="0.3">
      <c r="A47" s="177">
        <v>133083</v>
      </c>
      <c r="B47" s="172" t="s">
        <v>120</v>
      </c>
      <c r="C47" s="5"/>
      <c r="D47" s="5"/>
      <c r="E47" s="12"/>
    </row>
    <row r="48" spans="1:5" ht="51" hidden="1" x14ac:dyDescent="0.3">
      <c r="A48" s="177">
        <v>153774</v>
      </c>
      <c r="B48" s="172" t="s">
        <v>264</v>
      </c>
      <c r="C48" s="5"/>
      <c r="D48" s="5"/>
      <c r="E48" s="12"/>
    </row>
    <row r="49" spans="1:5" ht="40.799999999999997" hidden="1" x14ac:dyDescent="0.3">
      <c r="A49" s="177">
        <v>162652</v>
      </c>
      <c r="B49" s="172" t="s">
        <v>36</v>
      </c>
      <c r="C49" s="5"/>
      <c r="D49" s="5"/>
      <c r="E49" s="12"/>
    </row>
    <row r="50" spans="1:5" ht="61.2" hidden="1" x14ac:dyDescent="0.3">
      <c r="A50" s="177">
        <v>175715</v>
      </c>
      <c r="B50" s="172" t="s">
        <v>196</v>
      </c>
      <c r="C50" s="5"/>
      <c r="D50" s="5"/>
      <c r="E50" s="12"/>
    </row>
    <row r="51" spans="1:5" ht="51" hidden="1" x14ac:dyDescent="0.3">
      <c r="A51" s="177">
        <v>175717</v>
      </c>
      <c r="B51" s="172" t="s">
        <v>148</v>
      </c>
      <c r="C51" s="5"/>
      <c r="D51" s="5"/>
      <c r="E51" s="12"/>
    </row>
    <row r="52" spans="1:5" ht="51" hidden="1" x14ac:dyDescent="0.3">
      <c r="A52" s="177">
        <v>175718</v>
      </c>
      <c r="B52" s="172" t="s">
        <v>163</v>
      </c>
      <c r="C52" s="5"/>
      <c r="D52" s="5"/>
      <c r="E52" s="12"/>
    </row>
    <row r="53" spans="1:5" ht="51" hidden="1" x14ac:dyDescent="0.3">
      <c r="A53" s="177">
        <v>175720</v>
      </c>
      <c r="B53" s="172" t="s">
        <v>82</v>
      </c>
      <c r="C53" s="5"/>
      <c r="D53" s="5"/>
      <c r="E53" s="12"/>
    </row>
    <row r="54" spans="1:5" ht="51" hidden="1" x14ac:dyDescent="0.3">
      <c r="A54" s="177">
        <v>175723</v>
      </c>
      <c r="B54" s="172" t="s">
        <v>1466</v>
      </c>
      <c r="C54" s="5"/>
      <c r="D54" s="5"/>
      <c r="E54" s="12"/>
    </row>
    <row r="55" spans="1:5" ht="51" hidden="1" x14ac:dyDescent="0.3">
      <c r="A55" s="177">
        <v>175724</v>
      </c>
      <c r="B55" s="172" t="s">
        <v>1467</v>
      </c>
      <c r="C55" s="5"/>
      <c r="D55" s="5"/>
      <c r="E55" s="12"/>
    </row>
    <row r="56" spans="1:5" ht="51" hidden="1" x14ac:dyDescent="0.3">
      <c r="A56" s="177">
        <v>175725</v>
      </c>
      <c r="B56" s="172" t="s">
        <v>75</v>
      </c>
      <c r="C56" s="5"/>
      <c r="D56" s="5"/>
      <c r="E56" s="12"/>
    </row>
    <row r="57" spans="1:5" ht="51" hidden="1" x14ac:dyDescent="0.3">
      <c r="A57" s="177">
        <v>175726</v>
      </c>
      <c r="B57" s="172" t="s">
        <v>1468</v>
      </c>
      <c r="C57" s="5"/>
      <c r="D57" s="5"/>
      <c r="E57" s="12"/>
    </row>
    <row r="58" spans="1:5" ht="61.2" hidden="1" x14ac:dyDescent="0.3">
      <c r="A58" s="177">
        <v>176171</v>
      </c>
      <c r="B58" s="172" t="s">
        <v>67</v>
      </c>
      <c r="C58" s="5"/>
      <c r="D58" s="5"/>
      <c r="E58" s="12"/>
    </row>
    <row r="59" spans="1:5" ht="51" hidden="1" x14ac:dyDescent="0.3">
      <c r="A59" s="177">
        <v>176174</v>
      </c>
      <c r="B59" s="172" t="s">
        <v>250</v>
      </c>
      <c r="C59" s="5"/>
      <c r="D59" s="5"/>
      <c r="E59" s="12"/>
    </row>
    <row r="60" spans="1:5" ht="51" hidden="1" x14ac:dyDescent="0.3">
      <c r="A60" s="177">
        <v>176175</v>
      </c>
      <c r="B60" s="172" t="s">
        <v>219</v>
      </c>
      <c r="C60" s="5"/>
      <c r="D60" s="5"/>
      <c r="E60" s="12"/>
    </row>
    <row r="61" spans="1:5" ht="51" hidden="1" x14ac:dyDescent="0.3">
      <c r="A61" s="177">
        <v>176176</v>
      </c>
      <c r="B61" s="172" t="s">
        <v>175</v>
      </c>
      <c r="C61" s="5"/>
      <c r="D61" s="5"/>
      <c r="E61" s="12"/>
    </row>
    <row r="62" spans="1:5" ht="51" hidden="1" x14ac:dyDescent="0.3">
      <c r="A62" s="177">
        <v>176177</v>
      </c>
      <c r="B62" s="172" t="s">
        <v>171</v>
      </c>
      <c r="C62" s="5"/>
      <c r="D62" s="5"/>
      <c r="E62" s="12"/>
    </row>
    <row r="63" spans="1:5" ht="51" hidden="1" x14ac:dyDescent="0.3">
      <c r="A63" s="177">
        <v>176179</v>
      </c>
      <c r="B63" s="172" t="s">
        <v>119</v>
      </c>
      <c r="C63" s="5"/>
      <c r="D63" s="5"/>
      <c r="E63" s="12"/>
    </row>
    <row r="64" spans="1:5" ht="61.2" hidden="1" x14ac:dyDescent="0.3">
      <c r="A64" s="177">
        <v>176180</v>
      </c>
      <c r="B64" s="172" t="s">
        <v>135</v>
      </c>
      <c r="C64" s="5"/>
      <c r="D64" s="5"/>
      <c r="E64" s="12"/>
    </row>
    <row r="65" spans="1:5" ht="61.2" hidden="1" x14ac:dyDescent="0.3">
      <c r="A65" s="177">
        <v>176181</v>
      </c>
      <c r="B65" s="172" t="s">
        <v>133</v>
      </c>
      <c r="C65" s="5"/>
      <c r="D65" s="5"/>
      <c r="E65" s="12"/>
    </row>
    <row r="66" spans="1:5" ht="61.2" hidden="1" x14ac:dyDescent="0.3">
      <c r="A66" s="177">
        <v>176182</v>
      </c>
      <c r="B66" s="172" t="s">
        <v>136</v>
      </c>
      <c r="C66" s="5"/>
      <c r="D66" s="5"/>
      <c r="E66" s="12"/>
    </row>
    <row r="67" spans="1:5" ht="51" hidden="1" x14ac:dyDescent="0.3">
      <c r="A67" s="177">
        <v>176183</v>
      </c>
      <c r="B67" s="172" t="s">
        <v>117</v>
      </c>
      <c r="C67" s="5"/>
      <c r="D67" s="5"/>
      <c r="E67" s="12"/>
    </row>
    <row r="68" spans="1:5" ht="51" hidden="1" x14ac:dyDescent="0.3">
      <c r="A68" s="177">
        <v>176184</v>
      </c>
      <c r="B68" s="172" t="s">
        <v>76</v>
      </c>
      <c r="C68" s="5"/>
      <c r="D68" s="5"/>
      <c r="E68" s="12"/>
    </row>
    <row r="69" spans="1:5" ht="51" hidden="1" x14ac:dyDescent="0.3">
      <c r="A69" s="177">
        <v>176185</v>
      </c>
      <c r="B69" s="172" t="s">
        <v>230</v>
      </c>
      <c r="C69" s="5"/>
      <c r="D69" s="5"/>
      <c r="E69" s="12"/>
    </row>
    <row r="70" spans="1:5" ht="51" hidden="1" x14ac:dyDescent="0.3">
      <c r="A70" s="177">
        <v>176186</v>
      </c>
      <c r="B70" s="172" t="s">
        <v>147</v>
      </c>
      <c r="C70" s="5"/>
      <c r="D70" s="5"/>
      <c r="E70" s="12"/>
    </row>
    <row r="71" spans="1:5" ht="51" hidden="1" x14ac:dyDescent="0.3">
      <c r="A71" s="177">
        <v>176187</v>
      </c>
      <c r="B71" s="172" t="s">
        <v>216</v>
      </c>
      <c r="C71" s="5"/>
      <c r="D71" s="5"/>
      <c r="E71" s="12"/>
    </row>
    <row r="72" spans="1:5" ht="61.2" hidden="1" x14ac:dyDescent="0.3">
      <c r="A72" s="177">
        <v>176194</v>
      </c>
      <c r="B72" s="172" t="s">
        <v>55</v>
      </c>
      <c r="C72" s="5"/>
      <c r="D72" s="5"/>
      <c r="E72" s="12"/>
    </row>
    <row r="73" spans="1:5" ht="51" hidden="1" x14ac:dyDescent="0.3">
      <c r="A73" s="177">
        <v>180236</v>
      </c>
      <c r="B73" s="172" t="s">
        <v>154</v>
      </c>
      <c r="C73" s="5"/>
      <c r="D73" s="5"/>
      <c r="E73" s="12"/>
    </row>
    <row r="74" spans="1:5" ht="51" hidden="1" x14ac:dyDescent="0.3">
      <c r="A74" s="177">
        <v>180393</v>
      </c>
      <c r="B74" s="172" t="s">
        <v>185</v>
      </c>
      <c r="C74" s="5"/>
      <c r="D74" s="5"/>
      <c r="E74" s="12"/>
    </row>
    <row r="75" spans="1:5" ht="61.2" hidden="1" x14ac:dyDescent="0.3">
      <c r="A75" s="177">
        <v>180400</v>
      </c>
      <c r="B75" s="172" t="s">
        <v>63</v>
      </c>
      <c r="C75" s="5"/>
      <c r="D75" s="5"/>
      <c r="E75" s="12"/>
    </row>
    <row r="76" spans="1:5" ht="51" hidden="1" x14ac:dyDescent="0.3">
      <c r="A76" s="177">
        <v>180450</v>
      </c>
      <c r="B76" s="172" t="s">
        <v>247</v>
      </c>
      <c r="C76" s="5"/>
      <c r="D76" s="5"/>
      <c r="E76" s="12"/>
    </row>
    <row r="77" spans="1:5" ht="51" hidden="1" x14ac:dyDescent="0.3">
      <c r="A77" s="177">
        <v>180452</v>
      </c>
      <c r="B77" s="172" t="s">
        <v>245</v>
      </c>
      <c r="C77" s="5"/>
      <c r="D77" s="5"/>
      <c r="E77" s="12"/>
    </row>
    <row r="78" spans="1:5" ht="51" hidden="1" x14ac:dyDescent="0.3">
      <c r="A78" s="177">
        <v>180453</v>
      </c>
      <c r="B78" s="172" t="s">
        <v>244</v>
      </c>
      <c r="C78" s="5"/>
      <c r="D78" s="5"/>
      <c r="E78" s="12"/>
    </row>
    <row r="79" spans="1:5" ht="51" hidden="1" x14ac:dyDescent="0.3">
      <c r="A79" s="177">
        <v>180454</v>
      </c>
      <c r="B79" s="172" t="s">
        <v>156</v>
      </c>
      <c r="C79" s="5"/>
      <c r="D79" s="5"/>
      <c r="E79" s="12"/>
    </row>
    <row r="80" spans="1:5" ht="51" hidden="1" x14ac:dyDescent="0.3">
      <c r="A80" s="177">
        <v>182174</v>
      </c>
      <c r="B80" s="172" t="s">
        <v>1469</v>
      </c>
      <c r="C80" s="5"/>
      <c r="D80" s="5"/>
      <c r="E80" s="12"/>
    </row>
    <row r="81" spans="1:5" ht="61.2" hidden="1" x14ac:dyDescent="0.3">
      <c r="A81" s="177">
        <v>189058</v>
      </c>
      <c r="B81" s="172" t="s">
        <v>1470</v>
      </c>
      <c r="C81" s="5"/>
      <c r="D81" s="5"/>
      <c r="E81" s="12"/>
    </row>
    <row r="82" spans="1:5" ht="51" hidden="1" x14ac:dyDescent="0.3">
      <c r="A82" s="177">
        <v>192077</v>
      </c>
      <c r="B82" s="172" t="s">
        <v>62</v>
      </c>
      <c r="C82" s="5"/>
      <c r="D82" s="5"/>
      <c r="E82" s="12"/>
    </row>
    <row r="83" spans="1:5" ht="51" hidden="1" x14ac:dyDescent="0.3">
      <c r="A83" s="177">
        <v>196303</v>
      </c>
      <c r="B83" s="172" t="s">
        <v>273</v>
      </c>
      <c r="C83" s="5"/>
      <c r="D83" s="5"/>
      <c r="E83" s="12"/>
    </row>
    <row r="84" spans="1:5" ht="51" hidden="1" x14ac:dyDescent="0.3">
      <c r="A84" s="177">
        <v>198519</v>
      </c>
      <c r="B84" s="172" t="s">
        <v>121</v>
      </c>
      <c r="C84" s="5"/>
      <c r="D84" s="5"/>
      <c r="E84" s="12"/>
    </row>
    <row r="85" spans="1:5" ht="51" hidden="1" x14ac:dyDescent="0.3">
      <c r="A85" s="177">
        <v>199390</v>
      </c>
      <c r="B85" s="172" t="s">
        <v>39</v>
      </c>
      <c r="C85" s="5"/>
      <c r="D85" s="5"/>
      <c r="E85" s="12"/>
    </row>
    <row r="86" spans="1:5" ht="51" hidden="1" x14ac:dyDescent="0.3">
      <c r="A86" s="177">
        <v>211537</v>
      </c>
      <c r="B86" s="172" t="s">
        <v>1471</v>
      </c>
      <c r="C86" s="5"/>
      <c r="D86" s="5"/>
      <c r="E86" s="12"/>
    </row>
    <row r="87" spans="1:5" ht="51" hidden="1" x14ac:dyDescent="0.3">
      <c r="A87" s="177">
        <v>212283</v>
      </c>
      <c r="B87" s="172" t="s">
        <v>173</v>
      </c>
      <c r="C87" s="5"/>
      <c r="D87" s="5"/>
      <c r="E87" s="12"/>
    </row>
    <row r="88" spans="1:5" ht="51" hidden="1" x14ac:dyDescent="0.3">
      <c r="A88" s="177">
        <v>215213</v>
      </c>
      <c r="B88" s="172" t="s">
        <v>1472</v>
      </c>
      <c r="C88" s="5"/>
      <c r="D88" s="5"/>
      <c r="E88" s="12"/>
    </row>
    <row r="89" spans="1:5" ht="40.799999999999997" hidden="1" x14ac:dyDescent="0.3">
      <c r="A89" s="177">
        <v>216263</v>
      </c>
      <c r="B89" s="172" t="s">
        <v>77</v>
      </c>
      <c r="C89" s="5"/>
      <c r="D89" s="5"/>
      <c r="E89" s="12"/>
    </row>
    <row r="90" spans="1:5" ht="61.2" hidden="1" x14ac:dyDescent="0.3">
      <c r="A90" s="177">
        <v>216541</v>
      </c>
      <c r="B90" s="172" t="s">
        <v>44</v>
      </c>
      <c r="C90" s="5"/>
      <c r="D90" s="5"/>
      <c r="E90" s="12"/>
    </row>
    <row r="91" spans="1:5" ht="51" hidden="1" x14ac:dyDescent="0.3">
      <c r="A91" s="177">
        <v>216542</v>
      </c>
      <c r="B91" s="172" t="s">
        <v>49</v>
      </c>
      <c r="C91" s="5"/>
      <c r="D91" s="5"/>
      <c r="E91" s="12"/>
    </row>
    <row r="92" spans="1:5" ht="51" hidden="1" x14ac:dyDescent="0.3">
      <c r="A92" s="177">
        <v>216543</v>
      </c>
      <c r="B92" s="172" t="s">
        <v>50</v>
      </c>
      <c r="C92" s="5"/>
      <c r="D92" s="5"/>
      <c r="E92" s="12"/>
    </row>
    <row r="93" spans="1:5" ht="51" hidden="1" x14ac:dyDescent="0.3">
      <c r="A93" s="177">
        <v>220416</v>
      </c>
      <c r="B93" s="172" t="s">
        <v>221</v>
      </c>
      <c r="C93" s="5"/>
      <c r="D93" s="5"/>
      <c r="E93" s="12"/>
    </row>
    <row r="94" spans="1:5" ht="51" hidden="1" x14ac:dyDescent="0.3">
      <c r="A94" s="177">
        <v>221796</v>
      </c>
      <c r="B94" s="172" t="s">
        <v>159</v>
      </c>
      <c r="C94" s="5"/>
      <c r="D94" s="5"/>
      <c r="E94" s="12"/>
    </row>
    <row r="95" spans="1:5" ht="51" hidden="1" x14ac:dyDescent="0.3">
      <c r="A95" s="177">
        <v>221797</v>
      </c>
      <c r="B95" s="172" t="s">
        <v>158</v>
      </c>
      <c r="C95" s="5"/>
      <c r="D95" s="5"/>
      <c r="E95" s="12"/>
    </row>
    <row r="96" spans="1:5" ht="51" hidden="1" x14ac:dyDescent="0.3">
      <c r="A96" s="177">
        <v>221798</v>
      </c>
      <c r="B96" s="172" t="s">
        <v>157</v>
      </c>
      <c r="C96" s="5"/>
      <c r="D96" s="5"/>
      <c r="E96" s="12"/>
    </row>
    <row r="97" spans="1:5" ht="51" hidden="1" x14ac:dyDescent="0.3">
      <c r="A97" s="177">
        <v>225268</v>
      </c>
      <c r="B97" s="172" t="s">
        <v>124</v>
      </c>
      <c r="C97" s="5"/>
      <c r="D97" s="5"/>
      <c r="E97" s="12"/>
    </row>
    <row r="98" spans="1:5" ht="51" hidden="1" x14ac:dyDescent="0.3">
      <c r="A98" s="177">
        <v>235859</v>
      </c>
      <c r="B98" s="172" t="s">
        <v>1473</v>
      </c>
      <c r="C98" s="5"/>
      <c r="D98" s="5"/>
      <c r="E98" s="12"/>
    </row>
    <row r="99" spans="1:5" ht="51" hidden="1" x14ac:dyDescent="0.3">
      <c r="A99" s="177">
        <v>235860</v>
      </c>
      <c r="B99" s="172" t="s">
        <v>51</v>
      </c>
      <c r="C99" s="5"/>
      <c r="D99" s="5"/>
      <c r="E99" s="12"/>
    </row>
    <row r="100" spans="1:5" ht="51" hidden="1" x14ac:dyDescent="0.3">
      <c r="A100" s="177">
        <v>235864</v>
      </c>
      <c r="B100" s="172" t="s">
        <v>192</v>
      </c>
      <c r="C100" s="5"/>
      <c r="D100" s="5"/>
      <c r="E100" s="12"/>
    </row>
    <row r="101" spans="1:5" ht="51" hidden="1" x14ac:dyDescent="0.3">
      <c r="A101" s="177">
        <v>235870</v>
      </c>
      <c r="B101" s="172" t="s">
        <v>123</v>
      </c>
      <c r="C101" s="5"/>
      <c r="D101" s="5"/>
      <c r="E101" s="12"/>
    </row>
    <row r="102" spans="1:5" ht="51" hidden="1" x14ac:dyDescent="0.3">
      <c r="A102" s="177">
        <v>235872</v>
      </c>
      <c r="B102" s="172" t="s">
        <v>234</v>
      </c>
      <c r="C102" s="5"/>
      <c r="D102" s="5"/>
      <c r="E102" s="12"/>
    </row>
    <row r="103" spans="1:5" ht="51" hidden="1" x14ac:dyDescent="0.3">
      <c r="A103" s="177">
        <v>235878</v>
      </c>
      <c r="B103" s="172" t="s">
        <v>218</v>
      </c>
      <c r="C103" s="5"/>
      <c r="D103" s="5"/>
      <c r="E103" s="12"/>
    </row>
    <row r="104" spans="1:5" ht="51" hidden="1" x14ac:dyDescent="0.3">
      <c r="A104" s="177">
        <v>235880</v>
      </c>
      <c r="B104" s="172" t="s">
        <v>141</v>
      </c>
      <c r="C104" s="5"/>
      <c r="D104" s="5"/>
      <c r="E104" s="12"/>
    </row>
    <row r="105" spans="1:5" ht="51" hidden="1" x14ac:dyDescent="0.3">
      <c r="A105" s="177">
        <v>235885</v>
      </c>
      <c r="B105" s="172" t="s">
        <v>1474</v>
      </c>
      <c r="C105" s="5"/>
      <c r="D105" s="5"/>
      <c r="E105" s="12"/>
    </row>
    <row r="106" spans="1:5" ht="51" hidden="1" x14ac:dyDescent="0.3">
      <c r="A106" s="177">
        <v>275848</v>
      </c>
      <c r="B106" s="172" t="s">
        <v>242</v>
      </c>
      <c r="C106" s="5"/>
      <c r="D106" s="5"/>
      <c r="E106" s="12"/>
    </row>
    <row r="107" spans="1:5" ht="51" hidden="1" x14ac:dyDescent="0.3">
      <c r="A107" s="177">
        <v>275849</v>
      </c>
      <c r="B107" s="172" t="s">
        <v>241</v>
      </c>
      <c r="C107" s="5"/>
      <c r="D107" s="5"/>
      <c r="E107" s="12"/>
    </row>
    <row r="108" spans="1:5" ht="61.2" hidden="1" x14ac:dyDescent="0.3">
      <c r="A108" s="177">
        <v>307950</v>
      </c>
      <c r="B108" s="172" t="s">
        <v>1475</v>
      </c>
      <c r="C108" s="5"/>
      <c r="D108" s="5"/>
      <c r="E108" s="12"/>
    </row>
    <row r="109" spans="1:5" ht="51" hidden="1" x14ac:dyDescent="0.3">
      <c r="A109" s="177">
        <v>307951</v>
      </c>
      <c r="B109" s="172" t="s">
        <v>1476</v>
      </c>
      <c r="C109" s="5"/>
      <c r="D109" s="5"/>
      <c r="E109" s="12"/>
    </row>
    <row r="110" spans="1:5" ht="51" hidden="1" x14ac:dyDescent="0.3">
      <c r="A110" s="177">
        <v>307953</v>
      </c>
      <c r="B110" s="172" t="s">
        <v>1477</v>
      </c>
      <c r="C110" s="5"/>
      <c r="D110" s="5"/>
      <c r="E110" s="12"/>
    </row>
    <row r="111" spans="1:5" ht="51" hidden="1" x14ac:dyDescent="0.3">
      <c r="A111" s="177">
        <v>307954</v>
      </c>
      <c r="B111" s="172" t="s">
        <v>1478</v>
      </c>
      <c r="C111" s="5"/>
      <c r="D111" s="5"/>
      <c r="E111" s="12"/>
    </row>
    <row r="112" spans="1:5" ht="51" hidden="1" x14ac:dyDescent="0.3">
      <c r="A112" s="177">
        <v>307955</v>
      </c>
      <c r="B112" s="172" t="s">
        <v>1479</v>
      </c>
      <c r="C112" s="5"/>
      <c r="D112" s="5"/>
      <c r="E112" s="12"/>
    </row>
    <row r="113" spans="1:5" ht="51" hidden="1" x14ac:dyDescent="0.3">
      <c r="A113" s="177">
        <v>307956</v>
      </c>
      <c r="B113" s="172" t="s">
        <v>1480</v>
      </c>
      <c r="C113" s="5"/>
      <c r="D113" s="5"/>
      <c r="E113" s="12"/>
    </row>
    <row r="114" spans="1:5" ht="51" hidden="1" x14ac:dyDescent="0.3">
      <c r="A114" s="177">
        <v>307957</v>
      </c>
      <c r="B114" s="172" t="s">
        <v>1481</v>
      </c>
      <c r="C114" s="5"/>
      <c r="D114" s="5"/>
      <c r="E114" s="12"/>
    </row>
    <row r="115" spans="1:5" ht="51" hidden="1" x14ac:dyDescent="0.3">
      <c r="A115" s="177">
        <v>307958</v>
      </c>
      <c r="B115" s="172" t="s">
        <v>78</v>
      </c>
      <c r="C115" s="5"/>
      <c r="D115" s="5"/>
      <c r="E115" s="12"/>
    </row>
    <row r="116" spans="1:5" ht="51" hidden="1" x14ac:dyDescent="0.3">
      <c r="A116" s="177">
        <v>307959</v>
      </c>
      <c r="B116" s="172" t="s">
        <v>1482</v>
      </c>
      <c r="C116" s="5"/>
      <c r="D116" s="5"/>
      <c r="E116" s="12"/>
    </row>
    <row r="117" spans="1:5" ht="61.2" hidden="1" x14ac:dyDescent="0.3">
      <c r="A117" s="177">
        <v>307960</v>
      </c>
      <c r="B117" s="172" t="s">
        <v>74</v>
      </c>
      <c r="C117" s="5"/>
      <c r="D117" s="5"/>
      <c r="E117" s="12"/>
    </row>
    <row r="118" spans="1:5" ht="51" hidden="1" x14ac:dyDescent="0.3">
      <c r="A118" s="177">
        <v>307961</v>
      </c>
      <c r="B118" s="172" t="s">
        <v>1483</v>
      </c>
      <c r="C118" s="5"/>
      <c r="D118" s="5"/>
      <c r="E118" s="12"/>
    </row>
    <row r="119" spans="1:5" ht="61.2" hidden="1" x14ac:dyDescent="0.3">
      <c r="A119" s="177">
        <v>307962</v>
      </c>
      <c r="B119" s="172" t="s">
        <v>1484</v>
      </c>
      <c r="C119" s="5"/>
      <c r="D119" s="5"/>
      <c r="E119" s="12"/>
    </row>
    <row r="120" spans="1:5" ht="51" hidden="1" x14ac:dyDescent="0.3">
      <c r="A120" s="177">
        <v>307963</v>
      </c>
      <c r="B120" s="172" t="s">
        <v>73</v>
      </c>
      <c r="C120" s="5"/>
      <c r="D120" s="5"/>
      <c r="E120" s="12"/>
    </row>
    <row r="121" spans="1:5" ht="51" hidden="1" x14ac:dyDescent="0.3">
      <c r="A121" s="177">
        <v>307964</v>
      </c>
      <c r="B121" s="172" t="s">
        <v>72</v>
      </c>
      <c r="C121" s="5"/>
      <c r="D121" s="5"/>
      <c r="E121" s="12"/>
    </row>
    <row r="122" spans="1:5" ht="51" hidden="1" x14ac:dyDescent="0.3">
      <c r="A122" s="177">
        <v>307965</v>
      </c>
      <c r="B122" s="172" t="s">
        <v>71</v>
      </c>
      <c r="C122" s="5"/>
      <c r="D122" s="5"/>
      <c r="E122" s="12"/>
    </row>
    <row r="123" spans="1:5" ht="61.2" hidden="1" x14ac:dyDescent="0.3">
      <c r="A123" s="177">
        <v>307966</v>
      </c>
      <c r="B123" s="172" t="s">
        <v>70</v>
      </c>
      <c r="C123" s="5"/>
      <c r="D123" s="5"/>
      <c r="E123" s="12"/>
    </row>
    <row r="124" spans="1:5" ht="61.2" hidden="1" x14ac:dyDescent="0.3">
      <c r="A124" s="177">
        <v>307967</v>
      </c>
      <c r="B124" s="172" t="s">
        <v>1485</v>
      </c>
      <c r="C124" s="5"/>
      <c r="D124" s="5"/>
      <c r="E124" s="12"/>
    </row>
    <row r="125" spans="1:5" ht="51" hidden="1" x14ac:dyDescent="0.3">
      <c r="A125" s="177">
        <v>307968</v>
      </c>
      <c r="B125" s="172" t="s">
        <v>69</v>
      </c>
      <c r="C125" s="5"/>
      <c r="D125" s="5"/>
      <c r="E125" s="12"/>
    </row>
    <row r="126" spans="1:5" ht="51" hidden="1" x14ac:dyDescent="0.3">
      <c r="A126" s="177">
        <v>307969</v>
      </c>
      <c r="B126" s="172" t="s">
        <v>68</v>
      </c>
      <c r="C126" s="5"/>
      <c r="D126" s="5"/>
      <c r="E126" s="12"/>
    </row>
    <row r="127" spans="1:5" ht="61.2" hidden="1" x14ac:dyDescent="0.3">
      <c r="A127" s="177">
        <v>307970</v>
      </c>
      <c r="B127" s="172" t="s">
        <v>1486</v>
      </c>
      <c r="C127" s="5"/>
      <c r="D127" s="5"/>
      <c r="E127" s="12"/>
    </row>
    <row r="128" spans="1:5" ht="51" hidden="1" x14ac:dyDescent="0.3">
      <c r="A128" s="177">
        <v>307971</v>
      </c>
      <c r="B128" s="172" t="s">
        <v>1487</v>
      </c>
      <c r="C128" s="5"/>
      <c r="D128" s="5"/>
      <c r="E128" s="12"/>
    </row>
    <row r="129" spans="1:5" ht="51" hidden="1" x14ac:dyDescent="0.3">
      <c r="A129" s="177">
        <v>307972</v>
      </c>
      <c r="B129" s="172" t="s">
        <v>65</v>
      </c>
      <c r="C129" s="5"/>
      <c r="D129" s="5"/>
      <c r="E129" s="12"/>
    </row>
    <row r="130" spans="1:5" ht="61.2" hidden="1" x14ac:dyDescent="0.3">
      <c r="A130" s="177">
        <v>307973</v>
      </c>
      <c r="B130" s="172" t="s">
        <v>1488</v>
      </c>
      <c r="C130" s="5"/>
      <c r="D130" s="5"/>
      <c r="E130" s="12"/>
    </row>
    <row r="131" spans="1:5" ht="61.2" hidden="1" x14ac:dyDescent="0.3">
      <c r="A131" s="177">
        <v>307974</v>
      </c>
      <c r="B131" s="172" t="s">
        <v>1489</v>
      </c>
      <c r="C131" s="5"/>
      <c r="D131" s="5"/>
      <c r="E131" s="12"/>
    </row>
    <row r="132" spans="1:5" ht="51" hidden="1" x14ac:dyDescent="0.3">
      <c r="A132" s="177">
        <v>307975</v>
      </c>
      <c r="B132" s="172" t="s">
        <v>1490</v>
      </c>
      <c r="C132" s="5"/>
      <c r="D132" s="5"/>
      <c r="E132" s="12"/>
    </row>
    <row r="133" spans="1:5" ht="61.2" hidden="1" x14ac:dyDescent="0.3">
      <c r="A133" s="177">
        <v>307976</v>
      </c>
      <c r="B133" s="172" t="s">
        <v>1491</v>
      </c>
      <c r="C133" s="5"/>
      <c r="D133" s="5"/>
      <c r="E133" s="12"/>
    </row>
    <row r="134" spans="1:5" ht="51" hidden="1" x14ac:dyDescent="0.3">
      <c r="A134" s="177">
        <v>307977</v>
      </c>
      <c r="B134" s="172" t="s">
        <v>58</v>
      </c>
      <c r="C134" s="5"/>
      <c r="D134" s="5"/>
      <c r="E134" s="12"/>
    </row>
    <row r="135" spans="1:5" ht="61.2" hidden="1" x14ac:dyDescent="0.3">
      <c r="A135" s="177">
        <v>307978</v>
      </c>
      <c r="B135" s="172" t="s">
        <v>53</v>
      </c>
      <c r="C135" s="5"/>
      <c r="D135" s="5"/>
      <c r="E135" s="12"/>
    </row>
    <row r="136" spans="1:5" ht="61.2" hidden="1" x14ac:dyDescent="0.3">
      <c r="A136" s="177">
        <v>307979</v>
      </c>
      <c r="B136" s="172" t="s">
        <v>54</v>
      </c>
      <c r="C136" s="5"/>
      <c r="D136" s="5"/>
      <c r="E136" s="12">
        <v>105</v>
      </c>
    </row>
    <row r="137" spans="1:5" ht="61.2" hidden="1" x14ac:dyDescent="0.3">
      <c r="A137" s="177">
        <v>307980</v>
      </c>
      <c r="B137" s="172" t="s">
        <v>1492</v>
      </c>
      <c r="C137" s="5"/>
      <c r="D137" s="5"/>
      <c r="E137" s="12"/>
    </row>
    <row r="138" spans="1:5" ht="51" hidden="1" x14ac:dyDescent="0.3">
      <c r="A138" s="177">
        <v>307981</v>
      </c>
      <c r="B138" s="172" t="s">
        <v>1493</v>
      </c>
      <c r="C138" s="5"/>
      <c r="D138" s="5"/>
      <c r="E138" s="12"/>
    </row>
    <row r="139" spans="1:5" ht="51" hidden="1" x14ac:dyDescent="0.3">
      <c r="A139" s="177">
        <v>307982</v>
      </c>
      <c r="B139" s="172" t="s">
        <v>1494</v>
      </c>
      <c r="C139" s="5"/>
      <c r="D139" s="5"/>
      <c r="E139" s="12"/>
    </row>
    <row r="140" spans="1:5" ht="51" hidden="1" x14ac:dyDescent="0.3">
      <c r="A140" s="177">
        <v>307983</v>
      </c>
      <c r="B140" s="172" t="s">
        <v>1495</v>
      </c>
      <c r="C140" s="5"/>
      <c r="D140" s="5"/>
      <c r="E140" s="12"/>
    </row>
    <row r="141" spans="1:5" ht="51" hidden="1" x14ac:dyDescent="0.3">
      <c r="A141" s="177">
        <v>307984</v>
      </c>
      <c r="B141" s="172" t="s">
        <v>1496</v>
      </c>
      <c r="C141" s="5"/>
      <c r="D141" s="5"/>
      <c r="E141" s="12"/>
    </row>
    <row r="142" spans="1:5" ht="51" hidden="1" x14ac:dyDescent="0.3">
      <c r="A142" s="177">
        <v>307985</v>
      </c>
      <c r="B142" s="172" t="s">
        <v>1497</v>
      </c>
      <c r="C142" s="5"/>
      <c r="D142" s="5"/>
      <c r="E142" s="12"/>
    </row>
    <row r="143" spans="1:5" ht="51" hidden="1" x14ac:dyDescent="0.3">
      <c r="A143" s="177">
        <v>307986</v>
      </c>
      <c r="B143" s="172" t="s">
        <v>1498</v>
      </c>
      <c r="C143" s="5"/>
      <c r="D143" s="5"/>
      <c r="E143" s="12"/>
    </row>
    <row r="144" spans="1:5" ht="51" hidden="1" x14ac:dyDescent="0.3">
      <c r="A144" s="177">
        <v>307987</v>
      </c>
      <c r="B144" s="172" t="s">
        <v>1499</v>
      </c>
      <c r="C144" s="5"/>
      <c r="D144" s="5"/>
      <c r="E144" s="12"/>
    </row>
    <row r="145" spans="1:5" ht="51" hidden="1" x14ac:dyDescent="0.3">
      <c r="A145" s="177">
        <v>307988</v>
      </c>
      <c r="B145" s="172" t="s">
        <v>1500</v>
      </c>
      <c r="C145" s="5"/>
      <c r="D145" s="5"/>
      <c r="E145" s="12"/>
    </row>
    <row r="146" spans="1:5" ht="51" hidden="1" x14ac:dyDescent="0.3">
      <c r="A146" s="177">
        <v>307989</v>
      </c>
      <c r="B146" s="172" t="s">
        <v>1501</v>
      </c>
      <c r="C146" s="5"/>
      <c r="D146" s="5"/>
      <c r="E146" s="12"/>
    </row>
    <row r="147" spans="1:5" ht="61.2" hidden="1" x14ac:dyDescent="0.3">
      <c r="A147" s="177">
        <v>307990</v>
      </c>
      <c r="B147" s="172" t="s">
        <v>258</v>
      </c>
      <c r="C147" s="5"/>
      <c r="D147" s="5"/>
      <c r="E147" s="12"/>
    </row>
    <row r="148" spans="1:5" ht="51" hidden="1" x14ac:dyDescent="0.3">
      <c r="A148" s="177">
        <v>307991</v>
      </c>
      <c r="B148" s="172" t="s">
        <v>257</v>
      </c>
      <c r="C148" s="5"/>
      <c r="D148" s="5"/>
      <c r="E148" s="12"/>
    </row>
    <row r="149" spans="1:5" ht="51" hidden="1" x14ac:dyDescent="0.3">
      <c r="A149" s="177">
        <v>307992</v>
      </c>
      <c r="B149" s="172" t="s">
        <v>256</v>
      </c>
      <c r="C149" s="5"/>
      <c r="D149" s="5"/>
      <c r="E149" s="12"/>
    </row>
    <row r="150" spans="1:5" ht="61.2" hidden="1" x14ac:dyDescent="0.3">
      <c r="A150" s="177">
        <v>307993</v>
      </c>
      <c r="B150" s="172" t="s">
        <v>255</v>
      </c>
      <c r="C150" s="5"/>
      <c r="D150" s="5"/>
      <c r="E150" s="12"/>
    </row>
    <row r="151" spans="1:5" ht="61.2" hidden="1" x14ac:dyDescent="0.3">
      <c r="A151" s="177">
        <v>307994</v>
      </c>
      <c r="B151" s="172" t="s">
        <v>253</v>
      </c>
      <c r="C151" s="5"/>
      <c r="D151" s="5"/>
      <c r="E151" s="12"/>
    </row>
    <row r="152" spans="1:5" ht="61.2" hidden="1" x14ac:dyDescent="0.3">
      <c r="A152" s="177">
        <v>307995</v>
      </c>
      <c r="B152" s="172" t="s">
        <v>252</v>
      </c>
      <c r="C152" s="5"/>
      <c r="D152" s="5"/>
      <c r="E152" s="12"/>
    </row>
    <row r="153" spans="1:5" ht="61.2" hidden="1" x14ac:dyDescent="0.3">
      <c r="A153" s="177">
        <v>307996</v>
      </c>
      <c r="B153" s="172" t="s">
        <v>251</v>
      </c>
      <c r="C153" s="5"/>
      <c r="D153" s="5"/>
      <c r="E153" s="12"/>
    </row>
    <row r="154" spans="1:5" ht="51" hidden="1" x14ac:dyDescent="0.3">
      <c r="A154" s="177">
        <v>307997</v>
      </c>
      <c r="B154" s="172" t="s">
        <v>249</v>
      </c>
      <c r="C154" s="5"/>
      <c r="D154" s="5"/>
      <c r="E154" s="12"/>
    </row>
    <row r="155" spans="1:5" ht="51" hidden="1" x14ac:dyDescent="0.3">
      <c r="A155" s="177">
        <v>307998</v>
      </c>
      <c r="B155" s="172" t="s">
        <v>243</v>
      </c>
      <c r="C155" s="5"/>
      <c r="D155" s="5"/>
      <c r="E155" s="12"/>
    </row>
    <row r="156" spans="1:5" ht="51" hidden="1" x14ac:dyDescent="0.3">
      <c r="A156" s="177">
        <v>307999</v>
      </c>
      <c r="B156" s="172" t="s">
        <v>240</v>
      </c>
      <c r="C156" s="5"/>
      <c r="D156" s="5"/>
      <c r="E156" s="12"/>
    </row>
    <row r="157" spans="1:5" ht="51" hidden="1" x14ac:dyDescent="0.3">
      <c r="A157" s="177">
        <v>308000</v>
      </c>
      <c r="B157" s="172" t="s">
        <v>239</v>
      </c>
      <c r="C157" s="5"/>
      <c r="D157" s="5"/>
      <c r="E157" s="12"/>
    </row>
    <row r="158" spans="1:5" ht="51" hidden="1" x14ac:dyDescent="0.3">
      <c r="A158" s="177">
        <v>308001</v>
      </c>
      <c r="B158" s="172" t="s">
        <v>238</v>
      </c>
      <c r="C158" s="5"/>
      <c r="D158" s="5"/>
      <c r="E158" s="12"/>
    </row>
    <row r="159" spans="1:5" ht="51" hidden="1" x14ac:dyDescent="0.3">
      <c r="A159" s="177">
        <v>308002</v>
      </c>
      <c r="B159" s="172" t="s">
        <v>237</v>
      </c>
      <c r="C159" s="5"/>
      <c r="D159" s="5"/>
      <c r="E159" s="12"/>
    </row>
    <row r="160" spans="1:5" ht="51" hidden="1" x14ac:dyDescent="0.3">
      <c r="A160" s="177">
        <v>308003</v>
      </c>
      <c r="B160" s="172" t="s">
        <v>229</v>
      </c>
      <c r="C160" s="5"/>
      <c r="D160" s="5"/>
      <c r="E160" s="12"/>
    </row>
    <row r="161" spans="1:5" ht="51" hidden="1" x14ac:dyDescent="0.3">
      <c r="A161" s="177">
        <v>308004</v>
      </c>
      <c r="B161" s="172" t="s">
        <v>227</v>
      </c>
      <c r="C161" s="5"/>
      <c r="D161" s="5"/>
      <c r="E161" s="12"/>
    </row>
    <row r="162" spans="1:5" ht="51" hidden="1" x14ac:dyDescent="0.3">
      <c r="A162" s="177">
        <v>308005</v>
      </c>
      <c r="B162" s="172" t="s">
        <v>226</v>
      </c>
      <c r="C162" s="5"/>
      <c r="D162" s="5"/>
      <c r="E162" s="12"/>
    </row>
    <row r="163" spans="1:5" ht="51" hidden="1" x14ac:dyDescent="0.3">
      <c r="A163" s="177">
        <v>308006</v>
      </c>
      <c r="B163" s="172" t="s">
        <v>225</v>
      </c>
      <c r="C163" s="5"/>
      <c r="D163" s="5"/>
      <c r="E163" s="12"/>
    </row>
    <row r="164" spans="1:5" ht="51" hidden="1" x14ac:dyDescent="0.3">
      <c r="A164" s="177">
        <v>308007</v>
      </c>
      <c r="B164" s="172" t="s">
        <v>222</v>
      </c>
      <c r="C164" s="5"/>
      <c r="D164" s="5"/>
      <c r="E164" s="12"/>
    </row>
    <row r="165" spans="1:5" ht="51" hidden="1" x14ac:dyDescent="0.3">
      <c r="A165" s="177">
        <v>308008</v>
      </c>
      <c r="B165" s="172" t="s">
        <v>201</v>
      </c>
      <c r="C165" s="5"/>
      <c r="D165" s="5"/>
      <c r="E165" s="12"/>
    </row>
    <row r="166" spans="1:5" ht="61.2" hidden="1" x14ac:dyDescent="0.3">
      <c r="A166" s="177">
        <v>308009</v>
      </c>
      <c r="B166" s="172" t="s">
        <v>180</v>
      </c>
      <c r="C166" s="5"/>
      <c r="D166" s="5"/>
      <c r="E166" s="12"/>
    </row>
    <row r="167" spans="1:5" ht="61.2" hidden="1" x14ac:dyDescent="0.3">
      <c r="A167" s="177">
        <v>308010</v>
      </c>
      <c r="B167" s="172" t="s">
        <v>179</v>
      </c>
      <c r="C167" s="5"/>
      <c r="D167" s="5"/>
      <c r="E167" s="12"/>
    </row>
    <row r="168" spans="1:5" ht="51" hidden="1" x14ac:dyDescent="0.3">
      <c r="A168" s="177">
        <v>308011</v>
      </c>
      <c r="B168" s="172" t="s">
        <v>168</v>
      </c>
      <c r="C168" s="5"/>
      <c r="D168" s="5"/>
      <c r="E168" s="12"/>
    </row>
    <row r="169" spans="1:5" ht="51" hidden="1" x14ac:dyDescent="0.3">
      <c r="A169" s="177">
        <v>308012</v>
      </c>
      <c r="B169" s="172" t="s">
        <v>167</v>
      </c>
      <c r="C169" s="5"/>
      <c r="D169" s="5"/>
      <c r="E169" s="12"/>
    </row>
    <row r="170" spans="1:5" ht="51" hidden="1" x14ac:dyDescent="0.3">
      <c r="A170" s="177">
        <v>308013</v>
      </c>
      <c r="B170" s="172" t="s">
        <v>166</v>
      </c>
      <c r="C170" s="5"/>
      <c r="D170" s="5"/>
      <c r="E170" s="12"/>
    </row>
    <row r="171" spans="1:5" ht="51" hidden="1" x14ac:dyDescent="0.3">
      <c r="A171" s="177">
        <v>308014</v>
      </c>
      <c r="B171" s="172" t="s">
        <v>165</v>
      </c>
      <c r="C171" s="5"/>
      <c r="D171" s="5"/>
      <c r="E171" s="12"/>
    </row>
    <row r="172" spans="1:5" ht="51" hidden="1" x14ac:dyDescent="0.3">
      <c r="A172" s="177">
        <v>308015</v>
      </c>
      <c r="B172" s="172" t="s">
        <v>164</v>
      </c>
      <c r="C172" s="5"/>
      <c r="D172" s="5"/>
      <c r="E172" s="12"/>
    </row>
    <row r="173" spans="1:5" ht="51" hidden="1" x14ac:dyDescent="0.3">
      <c r="A173" s="177">
        <v>308016</v>
      </c>
      <c r="B173" s="172" t="s">
        <v>153</v>
      </c>
      <c r="C173" s="5"/>
      <c r="D173" s="5"/>
      <c r="E173" s="12"/>
    </row>
    <row r="174" spans="1:5" ht="51" hidden="1" x14ac:dyDescent="0.3">
      <c r="A174" s="177">
        <v>308017</v>
      </c>
      <c r="B174" s="172" t="s">
        <v>146</v>
      </c>
      <c r="C174" s="5"/>
      <c r="D174" s="5"/>
      <c r="E174" s="12"/>
    </row>
    <row r="175" spans="1:5" ht="51" hidden="1" x14ac:dyDescent="0.3">
      <c r="A175" s="177">
        <v>308018</v>
      </c>
      <c r="B175" s="172" t="s">
        <v>145</v>
      </c>
      <c r="C175" s="5"/>
      <c r="D175" s="5"/>
      <c r="E175" s="12"/>
    </row>
    <row r="176" spans="1:5" ht="51" hidden="1" x14ac:dyDescent="0.3">
      <c r="A176" s="177">
        <v>308019</v>
      </c>
      <c r="B176" s="172" t="s">
        <v>1502</v>
      </c>
      <c r="C176" s="5"/>
      <c r="D176" s="5"/>
      <c r="E176" s="12"/>
    </row>
    <row r="177" spans="1:5" ht="51" hidden="1" x14ac:dyDescent="0.3">
      <c r="A177" s="177">
        <v>308020</v>
      </c>
      <c r="B177" s="172" t="s">
        <v>140</v>
      </c>
      <c r="C177" s="5"/>
      <c r="D177" s="5"/>
      <c r="E177" s="12"/>
    </row>
    <row r="178" spans="1:5" ht="61.2" hidden="1" x14ac:dyDescent="0.3">
      <c r="A178" s="177">
        <v>308021</v>
      </c>
      <c r="B178" s="172" t="s">
        <v>139</v>
      </c>
      <c r="C178" s="5"/>
      <c r="D178" s="5"/>
      <c r="E178" s="12"/>
    </row>
    <row r="179" spans="1:5" ht="61.2" hidden="1" x14ac:dyDescent="0.3">
      <c r="A179" s="177">
        <v>308022</v>
      </c>
      <c r="B179" s="172" t="s">
        <v>138</v>
      </c>
      <c r="C179" s="5"/>
      <c r="D179" s="5"/>
      <c r="E179" s="12"/>
    </row>
    <row r="180" spans="1:5" ht="61.2" hidden="1" x14ac:dyDescent="0.3">
      <c r="A180" s="177">
        <v>308023</v>
      </c>
      <c r="B180" s="172" t="s">
        <v>137</v>
      </c>
      <c r="C180" s="5"/>
      <c r="D180" s="5"/>
      <c r="E180" s="12"/>
    </row>
    <row r="181" spans="1:5" ht="51" hidden="1" x14ac:dyDescent="0.3">
      <c r="A181" s="177">
        <v>308024</v>
      </c>
      <c r="B181" s="172" t="s">
        <v>130</v>
      </c>
      <c r="C181" s="5"/>
      <c r="D181" s="5"/>
      <c r="E181" s="12"/>
    </row>
    <row r="182" spans="1:5" ht="51" hidden="1" x14ac:dyDescent="0.3">
      <c r="A182" s="177">
        <v>308025</v>
      </c>
      <c r="B182" s="172" t="s">
        <v>129</v>
      </c>
      <c r="C182" s="5"/>
      <c r="D182" s="5"/>
      <c r="E182" s="12"/>
    </row>
    <row r="183" spans="1:5" ht="51" hidden="1" x14ac:dyDescent="0.3">
      <c r="A183" s="177">
        <v>308026</v>
      </c>
      <c r="B183" s="172" t="s">
        <v>128</v>
      </c>
      <c r="C183" s="5"/>
      <c r="D183" s="5"/>
      <c r="E183" s="12"/>
    </row>
    <row r="184" spans="1:5" ht="51" hidden="1" x14ac:dyDescent="0.3">
      <c r="A184" s="177">
        <v>308027</v>
      </c>
      <c r="B184" s="172" t="s">
        <v>122</v>
      </c>
      <c r="C184" s="5"/>
      <c r="D184" s="5"/>
      <c r="E184" s="12"/>
    </row>
    <row r="185" spans="1:5" ht="51" hidden="1" x14ac:dyDescent="0.3">
      <c r="A185" s="177">
        <v>308028</v>
      </c>
      <c r="B185" s="172" t="s">
        <v>118</v>
      </c>
      <c r="C185" s="5"/>
      <c r="D185" s="5"/>
      <c r="E185" s="12"/>
    </row>
    <row r="186" spans="1:5" ht="51" hidden="1" x14ac:dyDescent="0.3">
      <c r="A186" s="177">
        <v>308029</v>
      </c>
      <c r="B186" s="172" t="s">
        <v>115</v>
      </c>
      <c r="C186" s="5"/>
      <c r="D186" s="5"/>
      <c r="E186" s="12"/>
    </row>
    <row r="187" spans="1:5" ht="51" hidden="1" x14ac:dyDescent="0.3">
      <c r="A187" s="177">
        <v>308030</v>
      </c>
      <c r="B187" s="172" t="s">
        <v>279</v>
      </c>
      <c r="C187" s="5"/>
      <c r="D187" s="5"/>
      <c r="E187" s="12"/>
    </row>
    <row r="188" spans="1:5" ht="51" hidden="1" x14ac:dyDescent="0.3">
      <c r="A188" s="177">
        <v>308031</v>
      </c>
      <c r="B188" s="172" t="s">
        <v>278</v>
      </c>
      <c r="C188" s="5"/>
      <c r="D188" s="5"/>
      <c r="E188" s="12"/>
    </row>
    <row r="189" spans="1:5" ht="61.2" hidden="1" x14ac:dyDescent="0.3">
      <c r="A189" s="177">
        <v>308032</v>
      </c>
      <c r="B189" s="172" t="s">
        <v>274</v>
      </c>
      <c r="C189" s="5"/>
      <c r="D189" s="5"/>
      <c r="E189" s="12"/>
    </row>
    <row r="190" spans="1:5" ht="51" hidden="1" x14ac:dyDescent="0.3">
      <c r="A190" s="177">
        <v>308033</v>
      </c>
      <c r="B190" s="172" t="s">
        <v>272</v>
      </c>
      <c r="C190" s="5"/>
      <c r="D190" s="5"/>
      <c r="E190" s="12"/>
    </row>
    <row r="191" spans="1:5" ht="51" hidden="1" x14ac:dyDescent="0.3">
      <c r="A191" s="177">
        <v>308034</v>
      </c>
      <c r="B191" s="172" t="s">
        <v>267</v>
      </c>
      <c r="C191" s="5"/>
      <c r="D191" s="5"/>
      <c r="E191" s="12"/>
    </row>
    <row r="192" spans="1:5" ht="51" hidden="1" x14ac:dyDescent="0.3">
      <c r="A192" s="177">
        <v>308035</v>
      </c>
      <c r="B192" s="172" t="s">
        <v>266</v>
      </c>
      <c r="C192" s="5"/>
      <c r="D192" s="5"/>
      <c r="E192" s="12"/>
    </row>
    <row r="193" spans="1:5" ht="51" hidden="1" x14ac:dyDescent="0.3">
      <c r="A193" s="177">
        <v>308036</v>
      </c>
      <c r="B193" s="172" t="s">
        <v>263</v>
      </c>
      <c r="C193" s="5"/>
      <c r="D193" s="5"/>
      <c r="E193" s="12"/>
    </row>
    <row r="194" spans="1:5" ht="51" hidden="1" x14ac:dyDescent="0.3">
      <c r="A194" s="177">
        <v>308037</v>
      </c>
      <c r="B194" s="172" t="s">
        <v>262</v>
      </c>
      <c r="C194" s="5"/>
      <c r="D194" s="5"/>
      <c r="E194" s="12"/>
    </row>
    <row r="195" spans="1:5" ht="51" hidden="1" x14ac:dyDescent="0.3">
      <c r="A195" s="177">
        <v>308526</v>
      </c>
      <c r="B195" s="172" t="s">
        <v>1503</v>
      </c>
      <c r="C195" s="5"/>
      <c r="D195" s="5"/>
      <c r="E195" s="12"/>
    </row>
    <row r="196" spans="1:5" ht="40.799999999999997" hidden="1" x14ac:dyDescent="0.3">
      <c r="A196" s="177">
        <v>58915</v>
      </c>
      <c r="B196" s="172" t="s">
        <v>32</v>
      </c>
      <c r="C196" s="5"/>
      <c r="D196" s="5"/>
      <c r="E196" s="12"/>
    </row>
    <row r="197" spans="1:5" ht="40.799999999999997" hidden="1" x14ac:dyDescent="0.3">
      <c r="A197" s="177">
        <v>58947</v>
      </c>
      <c r="B197" s="172" t="s">
        <v>37</v>
      </c>
      <c r="C197" s="5"/>
      <c r="D197" s="5"/>
      <c r="E197" s="12"/>
    </row>
    <row r="198" spans="1:5" ht="61.2" hidden="1" x14ac:dyDescent="0.3">
      <c r="A198" s="177">
        <v>58976</v>
      </c>
      <c r="B198" s="172" t="s">
        <v>174</v>
      </c>
      <c r="C198" s="5"/>
      <c r="D198" s="5"/>
      <c r="E198" s="12"/>
    </row>
    <row r="199" spans="1:5" ht="61.2" hidden="1" x14ac:dyDescent="0.3">
      <c r="A199" s="177">
        <v>58986</v>
      </c>
      <c r="B199" s="172" t="s">
        <v>178</v>
      </c>
      <c r="C199" s="5"/>
      <c r="D199" s="5"/>
      <c r="E199" s="12"/>
    </row>
    <row r="200" spans="1:5" ht="51" hidden="1" x14ac:dyDescent="0.3">
      <c r="A200" s="177">
        <v>58988</v>
      </c>
      <c r="B200" s="172" t="s">
        <v>220</v>
      </c>
      <c r="C200" s="5"/>
      <c r="D200" s="5"/>
      <c r="E200" s="12"/>
    </row>
    <row r="201" spans="1:5" ht="51" hidden="1" x14ac:dyDescent="0.3">
      <c r="A201" s="177">
        <v>59041</v>
      </c>
      <c r="B201" s="172" t="s">
        <v>203</v>
      </c>
      <c r="C201" s="5"/>
      <c r="D201" s="5"/>
      <c r="E201" s="12"/>
    </row>
    <row r="202" spans="1:5" ht="51" hidden="1" x14ac:dyDescent="0.3">
      <c r="A202" s="177">
        <v>59054</v>
      </c>
      <c r="B202" s="172" t="s">
        <v>41</v>
      </c>
      <c r="C202" s="5"/>
      <c r="D202" s="5"/>
      <c r="E202" s="12"/>
    </row>
    <row r="203" spans="1:5" ht="40.799999999999997" hidden="1" x14ac:dyDescent="0.3">
      <c r="A203" s="177">
        <v>59070</v>
      </c>
      <c r="B203" s="172" t="s">
        <v>48</v>
      </c>
      <c r="C203" s="5"/>
      <c r="D203" s="5"/>
      <c r="E203" s="12"/>
    </row>
    <row r="204" spans="1:5" ht="61.2" hidden="1" x14ac:dyDescent="0.3">
      <c r="A204" s="177">
        <v>59115</v>
      </c>
      <c r="B204" s="172" t="s">
        <v>170</v>
      </c>
      <c r="C204" s="5"/>
      <c r="D204" s="5"/>
      <c r="E204" s="12"/>
    </row>
    <row r="205" spans="1:5" ht="51" hidden="1" x14ac:dyDescent="0.3">
      <c r="A205" s="177">
        <v>59123</v>
      </c>
      <c r="B205" s="172" t="s">
        <v>66</v>
      </c>
      <c r="C205" s="5"/>
      <c r="D205" s="5"/>
      <c r="E205" s="12"/>
    </row>
    <row r="206" spans="1:5" ht="51" hidden="1" x14ac:dyDescent="0.3">
      <c r="A206" s="177">
        <v>59127</v>
      </c>
      <c r="B206" s="172" t="s">
        <v>176</v>
      </c>
      <c r="C206" s="5"/>
      <c r="D206" s="5"/>
      <c r="E206" s="12"/>
    </row>
    <row r="207" spans="1:5" ht="51" hidden="1" x14ac:dyDescent="0.3">
      <c r="A207" s="177">
        <v>59130</v>
      </c>
      <c r="B207" s="172" t="s">
        <v>205</v>
      </c>
      <c r="C207" s="5"/>
      <c r="D207" s="5"/>
      <c r="E207" s="12"/>
    </row>
    <row r="208" spans="1:5" ht="40.799999999999997" hidden="1" x14ac:dyDescent="0.3">
      <c r="A208" s="177">
        <v>59140</v>
      </c>
      <c r="B208" s="172" t="s">
        <v>214</v>
      </c>
      <c r="C208" s="5"/>
      <c r="D208" s="5"/>
      <c r="E208" s="12"/>
    </row>
    <row r="209" spans="1:5" ht="51" hidden="1" x14ac:dyDescent="0.3">
      <c r="A209" s="177">
        <v>59146</v>
      </c>
      <c r="B209" s="172" t="s">
        <v>199</v>
      </c>
      <c r="C209" s="5"/>
      <c r="D209" s="5"/>
      <c r="E209" s="12"/>
    </row>
    <row r="210" spans="1:5" ht="51" hidden="1" x14ac:dyDescent="0.3">
      <c r="A210" s="177">
        <v>59150</v>
      </c>
      <c r="B210" s="172" t="s">
        <v>1504</v>
      </c>
      <c r="C210" s="5"/>
      <c r="D210" s="5"/>
      <c r="E210" s="12"/>
    </row>
    <row r="211" spans="1:5" ht="51" hidden="1" x14ac:dyDescent="0.3">
      <c r="A211" s="177">
        <v>59162</v>
      </c>
      <c r="B211" s="172" t="s">
        <v>1505</v>
      </c>
      <c r="C211" s="5"/>
      <c r="D211" s="5"/>
      <c r="E211" s="12"/>
    </row>
    <row r="212" spans="1:5" ht="51" hidden="1" x14ac:dyDescent="0.3">
      <c r="A212" s="177">
        <v>59163</v>
      </c>
      <c r="B212" s="172" t="s">
        <v>1506</v>
      </c>
      <c r="C212" s="5"/>
      <c r="D212" s="5"/>
      <c r="E212" s="12"/>
    </row>
    <row r="213" spans="1:5" ht="51" hidden="1" x14ac:dyDescent="0.3">
      <c r="A213" s="177">
        <v>59187</v>
      </c>
      <c r="B213" s="172" t="s">
        <v>1507</v>
      </c>
      <c r="C213" s="5"/>
      <c r="D213" s="5"/>
      <c r="E213" s="12"/>
    </row>
    <row r="214" spans="1:5" ht="51" hidden="1" x14ac:dyDescent="0.3">
      <c r="A214" s="177">
        <v>59193</v>
      </c>
      <c r="B214" s="172" t="s">
        <v>131</v>
      </c>
      <c r="C214" s="5"/>
      <c r="D214" s="5"/>
      <c r="E214" s="12"/>
    </row>
    <row r="215" spans="1:5" ht="40.799999999999997" hidden="1" x14ac:dyDescent="0.3">
      <c r="A215" s="177">
        <v>59221</v>
      </c>
      <c r="B215" s="172" t="s">
        <v>260</v>
      </c>
      <c r="C215" s="5"/>
      <c r="D215" s="5"/>
      <c r="E215" s="12"/>
    </row>
    <row r="216" spans="1:5" ht="61.2" hidden="1" x14ac:dyDescent="0.3">
      <c r="A216" s="177">
        <v>59233</v>
      </c>
      <c r="B216" s="172" t="s">
        <v>169</v>
      </c>
      <c r="C216" s="5"/>
      <c r="D216" s="5"/>
      <c r="E216" s="12"/>
    </row>
    <row r="217" spans="1:5" ht="51" hidden="1" x14ac:dyDescent="0.3">
      <c r="A217" s="177">
        <v>59234</v>
      </c>
      <c r="B217" s="172" t="s">
        <v>143</v>
      </c>
      <c r="C217" s="5"/>
      <c r="D217" s="5"/>
      <c r="E217" s="12"/>
    </row>
    <row r="218" spans="1:5" ht="51" hidden="1" x14ac:dyDescent="0.3">
      <c r="A218" s="177">
        <v>59244</v>
      </c>
      <c r="B218" s="172" t="s">
        <v>228</v>
      </c>
      <c r="C218" s="5"/>
      <c r="D218" s="5"/>
      <c r="E218" s="12"/>
    </row>
    <row r="219" spans="1:5" ht="51" hidden="1" x14ac:dyDescent="0.3">
      <c r="A219" s="177">
        <v>59311</v>
      </c>
      <c r="B219" s="172" t="s">
        <v>211</v>
      </c>
      <c r="C219" s="5"/>
      <c r="D219" s="5"/>
      <c r="E219" s="12"/>
    </row>
    <row r="220" spans="1:5" ht="51" hidden="1" x14ac:dyDescent="0.3">
      <c r="A220" s="177">
        <v>59321</v>
      </c>
      <c r="B220" s="172" t="s">
        <v>1508</v>
      </c>
      <c r="C220" s="5"/>
      <c r="D220" s="5"/>
      <c r="E220" s="12"/>
    </row>
    <row r="221" spans="1:5" ht="51" hidden="1" x14ac:dyDescent="0.3">
      <c r="A221" s="177">
        <v>59350</v>
      </c>
      <c r="B221" s="172" t="s">
        <v>189</v>
      </c>
      <c r="C221" s="5"/>
      <c r="D221" s="5"/>
      <c r="E221" s="12"/>
    </row>
    <row r="222" spans="1:5" ht="51" hidden="1" x14ac:dyDescent="0.3">
      <c r="A222" s="177">
        <v>59370</v>
      </c>
      <c r="B222" s="172" t="s">
        <v>212</v>
      </c>
      <c r="C222" s="5"/>
      <c r="D222" s="5"/>
      <c r="E222" s="12"/>
    </row>
    <row r="223" spans="1:5" ht="51" hidden="1" x14ac:dyDescent="0.3">
      <c r="A223" s="177">
        <v>59380</v>
      </c>
      <c r="B223" s="172" t="s">
        <v>191</v>
      </c>
      <c r="C223" s="5"/>
      <c r="D223" s="5"/>
      <c r="E223" s="12"/>
    </row>
    <row r="224" spans="1:5" ht="51" hidden="1" x14ac:dyDescent="0.3">
      <c r="A224" s="177">
        <v>59397</v>
      </c>
      <c r="B224" s="172" t="s">
        <v>1509</v>
      </c>
      <c r="C224" s="5"/>
      <c r="D224" s="5"/>
      <c r="E224" s="12"/>
    </row>
    <row r="225" spans="1:5" ht="51" hidden="1" x14ac:dyDescent="0.3">
      <c r="A225" s="177">
        <v>59421</v>
      </c>
      <c r="B225" s="172" t="s">
        <v>235</v>
      </c>
      <c r="C225" s="5"/>
      <c r="D225" s="5"/>
      <c r="E225" s="12"/>
    </row>
    <row r="226" spans="1:5" ht="61.2" hidden="1" x14ac:dyDescent="0.3">
      <c r="A226" s="177">
        <v>59422</v>
      </c>
      <c r="B226" s="172" t="s">
        <v>1510</v>
      </c>
      <c r="C226" s="5"/>
      <c r="D226" s="5"/>
      <c r="E226" s="12"/>
    </row>
    <row r="227" spans="1:5" ht="61.2" hidden="1" x14ac:dyDescent="0.3">
      <c r="A227" s="177">
        <v>59442</v>
      </c>
      <c r="B227" s="172" t="s">
        <v>200</v>
      </c>
      <c r="C227" s="5"/>
      <c r="D227" s="5"/>
      <c r="E227" s="12"/>
    </row>
    <row r="228" spans="1:5" ht="61.2" hidden="1" x14ac:dyDescent="0.3">
      <c r="A228" s="177">
        <v>59444</v>
      </c>
      <c r="B228" s="172" t="s">
        <v>209</v>
      </c>
      <c r="C228" s="5"/>
      <c r="D228" s="5"/>
      <c r="E228" s="12"/>
    </row>
    <row r="229" spans="1:5" ht="51" hidden="1" x14ac:dyDescent="0.3">
      <c r="A229" s="177">
        <v>59448</v>
      </c>
      <c r="B229" s="172" t="s">
        <v>161</v>
      </c>
      <c r="C229" s="5"/>
      <c r="D229" s="5"/>
      <c r="E229" s="12"/>
    </row>
    <row r="230" spans="1:5" ht="51" hidden="1" x14ac:dyDescent="0.3">
      <c r="A230" s="177">
        <v>59449</v>
      </c>
      <c r="B230" s="172" t="s">
        <v>160</v>
      </c>
      <c r="C230" s="5"/>
      <c r="D230" s="5"/>
      <c r="E230" s="12"/>
    </row>
    <row r="231" spans="1:5" ht="51" hidden="1" x14ac:dyDescent="0.3">
      <c r="A231" s="177">
        <v>59456</v>
      </c>
      <c r="B231" s="172" t="s">
        <v>1511</v>
      </c>
      <c r="C231" s="5"/>
      <c r="D231" s="5"/>
      <c r="E231" s="12"/>
    </row>
    <row r="232" spans="1:5" ht="61.2" hidden="1" x14ac:dyDescent="0.3">
      <c r="A232" s="177">
        <v>59458</v>
      </c>
      <c r="B232" s="172" t="s">
        <v>52</v>
      </c>
      <c r="C232" s="5"/>
      <c r="D232" s="5"/>
      <c r="E232" s="12"/>
    </row>
    <row r="233" spans="1:5" ht="51" hidden="1" x14ac:dyDescent="0.3">
      <c r="A233" s="177">
        <v>59460</v>
      </c>
      <c r="B233" s="172" t="s">
        <v>150</v>
      </c>
      <c r="C233" s="5"/>
      <c r="D233" s="5"/>
      <c r="E233" s="12"/>
    </row>
    <row r="234" spans="1:5" ht="61.2" hidden="1" x14ac:dyDescent="0.3">
      <c r="A234" s="177">
        <v>59503</v>
      </c>
      <c r="B234" s="172" t="s">
        <v>187</v>
      </c>
      <c r="C234" s="5"/>
      <c r="D234" s="5"/>
      <c r="E234" s="12"/>
    </row>
    <row r="235" spans="1:5" ht="51" hidden="1" x14ac:dyDescent="0.3">
      <c r="A235" s="177">
        <v>59508</v>
      </c>
      <c r="B235" s="172" t="s">
        <v>126</v>
      </c>
      <c r="C235" s="5"/>
      <c r="D235" s="5"/>
      <c r="E235" s="12"/>
    </row>
    <row r="236" spans="1:5" ht="51" hidden="1" x14ac:dyDescent="0.3">
      <c r="A236" s="177">
        <v>59509</v>
      </c>
      <c r="B236" s="172" t="s">
        <v>265</v>
      </c>
      <c r="C236" s="5"/>
      <c r="D236" s="5"/>
      <c r="E236" s="12"/>
    </row>
    <row r="237" spans="1:5" ht="51" hidden="1" x14ac:dyDescent="0.3">
      <c r="A237" s="177">
        <v>59522</v>
      </c>
      <c r="B237" s="172" t="s">
        <v>149</v>
      </c>
      <c r="C237" s="5"/>
      <c r="D237" s="5"/>
      <c r="E237" s="12"/>
    </row>
    <row r="238" spans="1:5" ht="61.2" hidden="1" x14ac:dyDescent="0.3">
      <c r="A238" s="177">
        <v>59524</v>
      </c>
      <c r="B238" s="172" t="s">
        <v>183</v>
      </c>
      <c r="C238" s="5"/>
      <c r="D238" s="5"/>
      <c r="E238" s="12"/>
    </row>
    <row r="239" spans="1:5" ht="61.2" hidden="1" x14ac:dyDescent="0.3">
      <c r="A239" s="177">
        <v>59528</v>
      </c>
      <c r="B239" s="172" t="s">
        <v>186</v>
      </c>
      <c r="C239" s="5"/>
      <c r="D239" s="5"/>
      <c r="E239" s="12"/>
    </row>
    <row r="240" spans="1:5" ht="51" hidden="1" x14ac:dyDescent="0.3">
      <c r="A240" s="177">
        <v>59531</v>
      </c>
      <c r="B240" s="172" t="s">
        <v>1512</v>
      </c>
      <c r="C240" s="5"/>
      <c r="D240" s="5"/>
      <c r="E240" s="12"/>
    </row>
    <row r="241" spans="1:5" ht="40.799999999999997" hidden="1" x14ac:dyDescent="0.3">
      <c r="A241" s="177">
        <v>59535</v>
      </c>
      <c r="B241" s="172" t="s">
        <v>26</v>
      </c>
      <c r="C241" s="5"/>
      <c r="D241" s="5"/>
      <c r="E241" s="12"/>
    </row>
    <row r="242" spans="1:5" ht="51" hidden="1" x14ac:dyDescent="0.3">
      <c r="A242" s="177">
        <v>59542</v>
      </c>
      <c r="B242" s="172" t="s">
        <v>182</v>
      </c>
      <c r="C242" s="5"/>
      <c r="D242" s="5"/>
      <c r="E242" s="12"/>
    </row>
    <row r="243" spans="1:5" ht="61.2" hidden="1" x14ac:dyDescent="0.3">
      <c r="A243" s="177">
        <v>59543</v>
      </c>
      <c r="B243" s="172" t="s">
        <v>177</v>
      </c>
      <c r="C243" s="5"/>
      <c r="D243" s="5"/>
      <c r="E243" s="12"/>
    </row>
    <row r="244" spans="1:5" ht="51" hidden="1" x14ac:dyDescent="0.3">
      <c r="A244" s="177">
        <v>59545</v>
      </c>
      <c r="B244" s="172" t="s">
        <v>181</v>
      </c>
      <c r="C244" s="5"/>
      <c r="D244" s="5"/>
      <c r="E244" s="12"/>
    </row>
    <row r="245" spans="1:5" ht="51" hidden="1" x14ac:dyDescent="0.3">
      <c r="A245" s="177">
        <v>59561</v>
      </c>
      <c r="B245" s="172" t="s">
        <v>207</v>
      </c>
      <c r="C245" s="5"/>
      <c r="D245" s="5"/>
      <c r="E245" s="12"/>
    </row>
    <row r="246" spans="1:5" ht="51" hidden="1" x14ac:dyDescent="0.3">
      <c r="A246" s="177">
        <v>59572</v>
      </c>
      <c r="B246" s="172" t="s">
        <v>1513</v>
      </c>
      <c r="C246" s="5"/>
      <c r="D246" s="5"/>
      <c r="E246" s="12"/>
    </row>
    <row r="247" spans="1:5" ht="61.2" hidden="1" x14ac:dyDescent="0.3">
      <c r="A247" s="177">
        <v>59574</v>
      </c>
      <c r="B247" s="172" t="s">
        <v>224</v>
      </c>
      <c r="C247" s="5"/>
      <c r="D247" s="5"/>
      <c r="E247" s="12"/>
    </row>
    <row r="248" spans="1:5" ht="51" hidden="1" x14ac:dyDescent="0.3">
      <c r="A248" s="177">
        <v>59581</v>
      </c>
      <c r="B248" s="172" t="s">
        <v>231</v>
      </c>
      <c r="C248" s="5"/>
      <c r="D248" s="5"/>
      <c r="E248" s="12"/>
    </row>
    <row r="249" spans="1:5" ht="51" hidden="1" x14ac:dyDescent="0.3">
      <c r="A249" s="177">
        <v>59583</v>
      </c>
      <c r="B249" s="172" t="s">
        <v>81</v>
      </c>
      <c r="C249" s="5"/>
      <c r="D249" s="5"/>
      <c r="E249" s="12"/>
    </row>
    <row r="250" spans="1:5" ht="51" hidden="1" x14ac:dyDescent="0.3">
      <c r="A250" s="177">
        <v>59605</v>
      </c>
      <c r="B250" s="172" t="s">
        <v>64</v>
      </c>
      <c r="C250" s="5"/>
      <c r="D250" s="5"/>
      <c r="E250" s="12"/>
    </row>
    <row r="251" spans="1:5" ht="51" hidden="1" x14ac:dyDescent="0.3">
      <c r="A251" s="177">
        <v>59639</v>
      </c>
      <c r="B251" s="172" t="s">
        <v>61</v>
      </c>
      <c r="C251" s="5"/>
      <c r="D251" s="5"/>
      <c r="E251" s="12"/>
    </row>
    <row r="252" spans="1:5" ht="51" hidden="1" x14ac:dyDescent="0.3">
      <c r="A252" s="177">
        <v>59651</v>
      </c>
      <c r="B252" s="172" t="s">
        <v>206</v>
      </c>
      <c r="C252" s="5"/>
      <c r="D252" s="5"/>
      <c r="E252" s="12"/>
    </row>
    <row r="253" spans="1:5" ht="61.2" hidden="1" x14ac:dyDescent="0.3">
      <c r="A253" s="177">
        <v>59773</v>
      </c>
      <c r="B253" s="172" t="s">
        <v>142</v>
      </c>
      <c r="C253" s="5"/>
      <c r="D253" s="5"/>
      <c r="E253" s="12"/>
    </row>
    <row r="254" spans="1:5" ht="51" hidden="1" x14ac:dyDescent="0.3">
      <c r="A254" s="177">
        <v>59823</v>
      </c>
      <c r="B254" s="172" t="s">
        <v>38</v>
      </c>
      <c r="C254" s="5"/>
      <c r="D254" s="5"/>
      <c r="E254" s="12"/>
    </row>
    <row r="255" spans="1:5" ht="51" hidden="1" x14ac:dyDescent="0.3">
      <c r="A255" s="177">
        <v>59875</v>
      </c>
      <c r="B255" s="172" t="s">
        <v>151</v>
      </c>
      <c r="C255" s="5"/>
      <c r="D255" s="5"/>
      <c r="E255" s="12"/>
    </row>
    <row r="256" spans="1:5" ht="40.799999999999997" hidden="1" x14ac:dyDescent="0.3">
      <c r="A256" s="177">
        <v>59892</v>
      </c>
      <c r="B256" s="172" t="s">
        <v>269</v>
      </c>
      <c r="C256" s="5"/>
      <c r="D256" s="5"/>
      <c r="E256" s="12"/>
    </row>
    <row r="257" spans="1:5" ht="51" hidden="1" x14ac:dyDescent="0.3">
      <c r="A257" s="177">
        <v>59926</v>
      </c>
      <c r="B257" s="172" t="s">
        <v>45</v>
      </c>
      <c r="C257" s="5"/>
      <c r="D257" s="5"/>
      <c r="E257" s="12"/>
    </row>
    <row r="258" spans="1:5" ht="40.799999999999997" hidden="1" x14ac:dyDescent="0.3">
      <c r="A258" s="177">
        <v>59927</v>
      </c>
      <c r="B258" s="172" t="s">
        <v>184</v>
      </c>
      <c r="C258" s="5"/>
      <c r="D258" s="5"/>
      <c r="E258" s="12"/>
    </row>
    <row r="259" spans="1:5" ht="51" hidden="1" x14ac:dyDescent="0.3">
      <c r="A259" s="177">
        <v>60161</v>
      </c>
      <c r="B259" s="172" t="s">
        <v>194</v>
      </c>
      <c r="C259" s="5"/>
      <c r="D259" s="5"/>
      <c r="E259" s="12"/>
    </row>
    <row r="260" spans="1:5" ht="40.799999999999997" hidden="1" x14ac:dyDescent="0.3">
      <c r="A260" s="177">
        <v>108668</v>
      </c>
      <c r="B260" s="172" t="s">
        <v>31</v>
      </c>
      <c r="C260" s="5"/>
      <c r="D260" s="5"/>
      <c r="E260" s="12"/>
    </row>
    <row r="261" spans="1:5" ht="51" hidden="1" x14ac:dyDescent="0.3">
      <c r="A261" s="177">
        <v>181029</v>
      </c>
      <c r="B261" s="172" t="s">
        <v>246</v>
      </c>
      <c r="C261" s="5"/>
      <c r="D261" s="5"/>
      <c r="E261" s="12"/>
    </row>
    <row r="262" spans="1:5" ht="51" hidden="1" x14ac:dyDescent="0.3">
      <c r="A262" s="177">
        <v>197992</v>
      </c>
      <c r="B262" s="172" t="s">
        <v>155</v>
      </c>
      <c r="C262" s="5"/>
      <c r="D262" s="5"/>
      <c r="E262" s="12"/>
    </row>
    <row r="263" spans="1:5" ht="51" hidden="1" x14ac:dyDescent="0.3">
      <c r="A263" s="177">
        <v>311997</v>
      </c>
      <c r="B263" s="172" t="s">
        <v>57</v>
      </c>
      <c r="C263" s="5"/>
      <c r="D263" s="5"/>
      <c r="E263" s="12"/>
    </row>
    <row r="264" spans="1:5" ht="51" hidden="1" x14ac:dyDescent="0.3">
      <c r="A264" s="177">
        <v>312384</v>
      </c>
      <c r="B264" s="172" t="s">
        <v>1514</v>
      </c>
      <c r="C264" s="5"/>
      <c r="D264" s="5"/>
      <c r="E264" s="12"/>
    </row>
    <row r="265" spans="1:5" ht="51" hidden="1" x14ac:dyDescent="0.3">
      <c r="A265" s="177">
        <v>312385</v>
      </c>
      <c r="B265" s="172" t="s">
        <v>1515</v>
      </c>
      <c r="C265" s="5"/>
      <c r="D265" s="5"/>
      <c r="E265" s="12"/>
    </row>
    <row r="266" spans="1:5" ht="51" hidden="1" x14ac:dyDescent="0.3">
      <c r="A266" s="177">
        <v>312388</v>
      </c>
      <c r="B266" s="172" t="s">
        <v>162</v>
      </c>
      <c r="C266" s="5"/>
      <c r="D266" s="5"/>
      <c r="E266" s="12"/>
    </row>
    <row r="267" spans="1:5" ht="40.799999999999997" hidden="1" x14ac:dyDescent="0.3">
      <c r="A267" s="177">
        <v>58946</v>
      </c>
      <c r="B267" s="172" t="s">
        <v>268</v>
      </c>
      <c r="C267" s="5"/>
      <c r="D267" s="5"/>
      <c r="E267" s="12"/>
    </row>
    <row r="268" spans="1:5" ht="61.2" hidden="1" x14ac:dyDescent="0.3">
      <c r="A268" s="177">
        <v>59098</v>
      </c>
      <c r="B268" s="172" t="s">
        <v>208</v>
      </c>
      <c r="C268" s="5"/>
      <c r="D268" s="5"/>
      <c r="E268" s="12"/>
    </row>
    <row r="269" spans="1:5" ht="61.2" hidden="1" x14ac:dyDescent="0.3">
      <c r="A269" s="177">
        <v>59197</v>
      </c>
      <c r="B269" s="172" t="s">
        <v>1516</v>
      </c>
      <c r="C269" s="5"/>
      <c r="D269" s="5"/>
      <c r="E269" s="12"/>
    </row>
    <row r="270" spans="1:5" ht="51" hidden="1" x14ac:dyDescent="0.3">
      <c r="A270" s="177">
        <v>59355</v>
      </c>
      <c r="B270" s="172" t="s">
        <v>188</v>
      </c>
      <c r="C270" s="5"/>
      <c r="D270" s="5"/>
      <c r="E270" s="12"/>
    </row>
    <row r="271" spans="1:5" ht="51" hidden="1" x14ac:dyDescent="0.3">
      <c r="A271" s="177">
        <v>59395</v>
      </c>
      <c r="B271" s="172" t="s">
        <v>1517</v>
      </c>
      <c r="C271" s="5"/>
      <c r="D271" s="5"/>
      <c r="E271" s="12"/>
    </row>
    <row r="272" spans="1:5" ht="51" hidden="1" x14ac:dyDescent="0.3">
      <c r="A272" s="177">
        <v>59398</v>
      </c>
      <c r="B272" s="172" t="s">
        <v>1518</v>
      </c>
      <c r="C272" s="5"/>
      <c r="D272" s="5"/>
      <c r="E272" s="12"/>
    </row>
    <row r="273" spans="1:5" ht="40.799999999999997" hidden="1" x14ac:dyDescent="0.3">
      <c r="A273" s="177">
        <v>59417</v>
      </c>
      <c r="B273" s="172" t="s">
        <v>213</v>
      </c>
      <c r="C273" s="5"/>
      <c r="D273" s="5"/>
      <c r="E273" s="12"/>
    </row>
    <row r="274" spans="1:5" ht="51" hidden="1" x14ac:dyDescent="0.3">
      <c r="A274" s="177">
        <v>59418</v>
      </c>
      <c r="B274" s="172" t="s">
        <v>204</v>
      </c>
      <c r="C274" s="5"/>
      <c r="D274" s="5"/>
      <c r="E274" s="12"/>
    </row>
    <row r="275" spans="1:5" ht="51" hidden="1" x14ac:dyDescent="0.3">
      <c r="A275" s="177">
        <v>59477</v>
      </c>
      <c r="B275" s="172" t="s">
        <v>1519</v>
      </c>
      <c r="C275" s="5"/>
      <c r="D275" s="5"/>
      <c r="E275" s="12"/>
    </row>
    <row r="276" spans="1:5" ht="51" hidden="1" x14ac:dyDescent="0.3">
      <c r="A276" s="177">
        <v>59548</v>
      </c>
      <c r="B276" s="172" t="s">
        <v>1520</v>
      </c>
      <c r="C276" s="5"/>
      <c r="D276" s="5"/>
      <c r="E276" s="12"/>
    </row>
    <row r="277" spans="1:5" ht="51" hidden="1" x14ac:dyDescent="0.3">
      <c r="A277" s="177">
        <v>59880</v>
      </c>
      <c r="B277" s="172" t="s">
        <v>125</v>
      </c>
      <c r="C277" s="5"/>
      <c r="D277" s="5"/>
      <c r="E277" s="12"/>
    </row>
    <row r="278" spans="1:5" ht="40.799999999999997" hidden="1" x14ac:dyDescent="0.3">
      <c r="A278" s="177">
        <v>59886</v>
      </c>
      <c r="B278" s="172" t="s">
        <v>24</v>
      </c>
      <c r="C278" s="5"/>
      <c r="D278" s="5"/>
      <c r="E278" s="12"/>
    </row>
    <row r="279" spans="1:5" ht="51" hidden="1" x14ac:dyDescent="0.3">
      <c r="A279" s="177">
        <v>60178</v>
      </c>
      <c r="B279" s="172" t="s">
        <v>193</v>
      </c>
      <c r="C279" s="5"/>
      <c r="D279" s="5"/>
      <c r="E279" s="12"/>
    </row>
    <row r="280" spans="1:5" ht="40.799999999999997" hidden="1" x14ac:dyDescent="0.3">
      <c r="A280" s="177">
        <v>108879</v>
      </c>
      <c r="B280" s="172" t="s">
        <v>280</v>
      </c>
      <c r="C280" s="5"/>
      <c r="D280" s="5"/>
      <c r="E280" s="12"/>
    </row>
    <row r="281" spans="1:5" ht="51" hidden="1" x14ac:dyDescent="0.3">
      <c r="A281" s="177">
        <v>108880</v>
      </c>
      <c r="B281" s="172" t="s">
        <v>282</v>
      </c>
      <c r="C281" s="5"/>
      <c r="D281" s="5"/>
      <c r="E281" s="12"/>
    </row>
    <row r="282" spans="1:5" ht="51" hidden="1" x14ac:dyDescent="0.3">
      <c r="A282" s="177">
        <v>108881</v>
      </c>
      <c r="B282" s="172" t="s">
        <v>281</v>
      </c>
      <c r="C282" s="5"/>
      <c r="D282" s="5"/>
      <c r="E282" s="12"/>
    </row>
    <row r="283" spans="1:5" ht="61.2" hidden="1" x14ac:dyDescent="0.3">
      <c r="A283" s="177">
        <v>153074</v>
      </c>
      <c r="B283" s="172" t="s">
        <v>277</v>
      </c>
      <c r="C283" s="5"/>
      <c r="D283" s="5"/>
      <c r="E283" s="12"/>
    </row>
    <row r="284" spans="1:5" ht="61.2" hidden="1" x14ac:dyDescent="0.3">
      <c r="A284" s="177">
        <v>153077</v>
      </c>
      <c r="B284" s="172" t="s">
        <v>87</v>
      </c>
      <c r="C284" s="5"/>
      <c r="D284" s="5"/>
      <c r="E284" s="12"/>
    </row>
    <row r="285" spans="1:5" ht="61.2" hidden="1" x14ac:dyDescent="0.3">
      <c r="A285" s="177">
        <v>153080</v>
      </c>
      <c r="B285" s="172" t="s">
        <v>88</v>
      </c>
      <c r="C285" s="5"/>
      <c r="D285" s="5"/>
      <c r="E285" s="12"/>
    </row>
    <row r="286" spans="1:5" ht="61.2" hidden="1" x14ac:dyDescent="0.3">
      <c r="A286" s="177">
        <v>153083</v>
      </c>
      <c r="B286" s="172" t="s">
        <v>90</v>
      </c>
      <c r="C286" s="5"/>
      <c r="D286" s="5"/>
      <c r="E286" s="12"/>
    </row>
    <row r="287" spans="1:5" ht="61.2" hidden="1" x14ac:dyDescent="0.3">
      <c r="A287" s="177">
        <v>153085</v>
      </c>
      <c r="B287" s="172" t="s">
        <v>86</v>
      </c>
      <c r="C287" s="5"/>
      <c r="D287" s="5"/>
      <c r="E287" s="12"/>
    </row>
    <row r="288" spans="1:5" ht="61.2" hidden="1" x14ac:dyDescent="0.3">
      <c r="A288" s="177">
        <v>153091</v>
      </c>
      <c r="B288" s="172" t="s">
        <v>91</v>
      </c>
      <c r="C288" s="5"/>
      <c r="D288" s="5"/>
      <c r="E288" s="12"/>
    </row>
    <row r="289" spans="1:5" ht="61.2" hidden="1" x14ac:dyDescent="0.3">
      <c r="A289" s="177">
        <v>153092</v>
      </c>
      <c r="B289" s="172" t="s">
        <v>89</v>
      </c>
      <c r="C289" s="5"/>
      <c r="D289" s="5"/>
      <c r="E289" s="12"/>
    </row>
    <row r="290" spans="1:5" ht="51" hidden="1" x14ac:dyDescent="0.3">
      <c r="A290" s="177">
        <v>156954</v>
      </c>
      <c r="B290" s="172" t="s">
        <v>261</v>
      </c>
      <c r="C290" s="5"/>
      <c r="D290" s="5"/>
      <c r="E290" s="12"/>
    </row>
    <row r="291" spans="1:5" ht="40.799999999999997" hidden="1" x14ac:dyDescent="0.3">
      <c r="A291" s="177">
        <v>108989</v>
      </c>
      <c r="B291" s="172" t="s">
        <v>433</v>
      </c>
      <c r="C291" s="5"/>
      <c r="D291" s="5"/>
      <c r="E291" s="12"/>
    </row>
    <row r="292" spans="1:5" ht="61.2" hidden="1" x14ac:dyDescent="0.3">
      <c r="A292" s="177">
        <v>109083</v>
      </c>
      <c r="B292" s="172" t="s">
        <v>401</v>
      </c>
      <c r="C292" s="5"/>
      <c r="D292" s="5"/>
      <c r="E292" s="12"/>
    </row>
    <row r="293" spans="1:5" ht="40.799999999999997" hidden="1" x14ac:dyDescent="0.3">
      <c r="A293" s="177">
        <v>245318</v>
      </c>
      <c r="B293" s="172" t="s">
        <v>1521</v>
      </c>
      <c r="C293" s="5"/>
      <c r="D293" s="5"/>
      <c r="E293" s="12"/>
    </row>
    <row r="294" spans="1:5" ht="40.799999999999997" hidden="1" x14ac:dyDescent="0.3">
      <c r="A294" s="177">
        <v>282098</v>
      </c>
      <c r="B294" s="172" t="s">
        <v>1522</v>
      </c>
      <c r="C294" s="5"/>
      <c r="D294" s="5"/>
      <c r="E294" s="12"/>
    </row>
    <row r="295" spans="1:5" ht="40.799999999999997" hidden="1" x14ac:dyDescent="0.3">
      <c r="A295" s="177">
        <v>65775</v>
      </c>
      <c r="B295" s="172" t="s">
        <v>428</v>
      </c>
      <c r="C295" s="5"/>
      <c r="D295" s="5"/>
      <c r="E295" s="12"/>
    </row>
    <row r="296" spans="1:5" ht="30.6" hidden="1" x14ac:dyDescent="0.3">
      <c r="A296" s="177">
        <v>65915</v>
      </c>
      <c r="B296" s="172" t="s">
        <v>425</v>
      </c>
      <c r="C296" s="5"/>
      <c r="D296" s="5"/>
      <c r="E296" s="12"/>
    </row>
    <row r="297" spans="1:5" ht="40.799999999999997" hidden="1" x14ac:dyDescent="0.3">
      <c r="A297" s="177">
        <v>65935</v>
      </c>
      <c r="B297" s="172" t="s">
        <v>427</v>
      </c>
      <c r="C297" s="5"/>
      <c r="D297" s="5"/>
      <c r="E297" s="12"/>
    </row>
    <row r="298" spans="1:5" ht="40.799999999999997" hidden="1" x14ac:dyDescent="0.3">
      <c r="A298" s="177">
        <v>66046</v>
      </c>
      <c r="B298" s="172" t="s">
        <v>470</v>
      </c>
      <c r="C298" s="5"/>
      <c r="D298" s="5"/>
      <c r="E298" s="12"/>
    </row>
    <row r="299" spans="1:5" ht="40.799999999999997" hidden="1" x14ac:dyDescent="0.3">
      <c r="A299" s="177">
        <v>66051</v>
      </c>
      <c r="B299" s="172" t="s">
        <v>469</v>
      </c>
      <c r="C299" s="5"/>
      <c r="D299" s="5"/>
      <c r="E299" s="12"/>
    </row>
    <row r="300" spans="1:5" ht="51" hidden="1" x14ac:dyDescent="0.3">
      <c r="A300" s="177">
        <v>67062</v>
      </c>
      <c r="B300" s="172" t="s">
        <v>436</v>
      </c>
      <c r="C300" s="5"/>
      <c r="D300" s="5"/>
      <c r="E300" s="12"/>
    </row>
    <row r="301" spans="1:5" ht="40.799999999999997" hidden="1" x14ac:dyDescent="0.3">
      <c r="A301" s="177">
        <v>67328</v>
      </c>
      <c r="B301" s="172" t="s">
        <v>431</v>
      </c>
      <c r="C301" s="5"/>
      <c r="D301" s="5"/>
      <c r="E301" s="12"/>
    </row>
    <row r="302" spans="1:5" ht="40.799999999999997" hidden="1" x14ac:dyDescent="0.3">
      <c r="A302" s="177">
        <v>67597</v>
      </c>
      <c r="B302" s="172" t="s">
        <v>471</v>
      </c>
      <c r="C302" s="5"/>
      <c r="D302" s="5"/>
      <c r="E302" s="12"/>
    </row>
    <row r="303" spans="1:5" ht="61.2" hidden="1" x14ac:dyDescent="0.3">
      <c r="A303" s="177">
        <v>68751</v>
      </c>
      <c r="B303" s="172" t="s">
        <v>487</v>
      </c>
      <c r="C303" s="5"/>
      <c r="D303" s="5"/>
      <c r="E303" s="12"/>
    </row>
    <row r="304" spans="1:5" ht="40.799999999999997" hidden="1" x14ac:dyDescent="0.3">
      <c r="A304" s="177">
        <v>70036</v>
      </c>
      <c r="B304" s="172" t="s">
        <v>424</v>
      </c>
      <c r="C304" s="5"/>
      <c r="D304" s="5"/>
      <c r="E304" s="12"/>
    </row>
    <row r="305" spans="1:5" ht="40.799999999999997" hidden="1" x14ac:dyDescent="0.3">
      <c r="A305" s="177">
        <v>70038</v>
      </c>
      <c r="B305" s="172" t="s">
        <v>426</v>
      </c>
      <c r="C305" s="5"/>
      <c r="D305" s="5"/>
      <c r="E305" s="12"/>
    </row>
    <row r="306" spans="1:5" ht="51" hidden="1" x14ac:dyDescent="0.3">
      <c r="A306" s="177">
        <v>70040</v>
      </c>
      <c r="B306" s="172" t="s">
        <v>451</v>
      </c>
      <c r="C306" s="5"/>
      <c r="D306" s="5"/>
      <c r="E306" s="12"/>
    </row>
    <row r="307" spans="1:5" ht="61.2" hidden="1" x14ac:dyDescent="0.3">
      <c r="A307" s="177">
        <v>70041</v>
      </c>
      <c r="B307" s="172" t="s">
        <v>400</v>
      </c>
      <c r="C307" s="5"/>
      <c r="D307" s="5"/>
      <c r="E307" s="12"/>
    </row>
    <row r="308" spans="1:5" ht="51" hidden="1" x14ac:dyDescent="0.3">
      <c r="A308" s="177">
        <v>70045</v>
      </c>
      <c r="B308" s="172" t="s">
        <v>437</v>
      </c>
      <c r="C308" s="5"/>
      <c r="D308" s="5"/>
      <c r="E308" s="12"/>
    </row>
    <row r="309" spans="1:5" ht="40.799999999999997" hidden="1" x14ac:dyDescent="0.3">
      <c r="A309" s="177">
        <v>70057</v>
      </c>
      <c r="B309" s="172" t="s">
        <v>434</v>
      </c>
      <c r="C309" s="5"/>
      <c r="D309" s="5"/>
      <c r="E309" s="12"/>
    </row>
    <row r="310" spans="1:5" ht="40.799999999999997" hidden="1" x14ac:dyDescent="0.3">
      <c r="A310" s="177">
        <v>70058</v>
      </c>
      <c r="B310" s="172" t="s">
        <v>430</v>
      </c>
      <c r="C310" s="5"/>
      <c r="D310" s="5"/>
      <c r="E310" s="12"/>
    </row>
    <row r="311" spans="1:5" ht="51" hidden="1" x14ac:dyDescent="0.3">
      <c r="A311" s="177">
        <v>70069</v>
      </c>
      <c r="B311" s="172" t="s">
        <v>379</v>
      </c>
      <c r="C311" s="5"/>
      <c r="D311" s="5"/>
      <c r="E311" s="12"/>
    </row>
    <row r="312" spans="1:5" ht="61.2" hidden="1" x14ac:dyDescent="0.3">
      <c r="A312" s="177">
        <v>70081</v>
      </c>
      <c r="B312" s="172" t="s">
        <v>486</v>
      </c>
      <c r="C312" s="5"/>
      <c r="D312" s="5"/>
      <c r="E312" s="12"/>
    </row>
    <row r="313" spans="1:5" ht="40.799999999999997" hidden="1" x14ac:dyDescent="0.3">
      <c r="A313" s="177">
        <v>70114</v>
      </c>
      <c r="B313" s="172" t="s">
        <v>432</v>
      </c>
      <c r="C313" s="5"/>
      <c r="D313" s="5"/>
      <c r="E313" s="12"/>
    </row>
    <row r="314" spans="1:5" ht="40.799999999999997" hidden="1" x14ac:dyDescent="0.3">
      <c r="A314" s="177">
        <v>70918</v>
      </c>
      <c r="B314" s="172" t="s">
        <v>468</v>
      </c>
      <c r="C314" s="5"/>
      <c r="D314" s="5"/>
      <c r="E314" s="12"/>
    </row>
    <row r="315" spans="1:5" ht="51" hidden="1" x14ac:dyDescent="0.3">
      <c r="A315" s="177">
        <v>108995</v>
      </c>
      <c r="B315" s="172" t="s">
        <v>444</v>
      </c>
      <c r="C315" s="5"/>
      <c r="D315" s="5"/>
      <c r="E315" s="12"/>
    </row>
    <row r="316" spans="1:5" ht="40.799999999999997" hidden="1" x14ac:dyDescent="0.3">
      <c r="A316" s="177">
        <v>118972</v>
      </c>
      <c r="B316" s="172" t="s">
        <v>376</v>
      </c>
      <c r="C316" s="5"/>
      <c r="D316" s="5"/>
      <c r="E316" s="12"/>
    </row>
    <row r="317" spans="1:5" ht="40.799999999999997" hidden="1" x14ac:dyDescent="0.3">
      <c r="A317" s="177">
        <v>118973</v>
      </c>
      <c r="B317" s="172" t="s">
        <v>375</v>
      </c>
      <c r="C317" s="5"/>
      <c r="D317" s="5"/>
      <c r="E317" s="12"/>
    </row>
    <row r="318" spans="1:5" ht="61.2" hidden="1" x14ac:dyDescent="0.3">
      <c r="A318" s="177">
        <v>169973</v>
      </c>
      <c r="B318" s="172" t="s">
        <v>395</v>
      </c>
      <c r="C318" s="5"/>
      <c r="D318" s="5"/>
      <c r="E318" s="12"/>
    </row>
    <row r="319" spans="1:5" ht="51" hidden="1" x14ac:dyDescent="0.3">
      <c r="A319" s="177">
        <v>199012</v>
      </c>
      <c r="B319" s="172" t="s">
        <v>343</v>
      </c>
      <c r="C319" s="5"/>
      <c r="D319" s="5"/>
      <c r="E319" s="12"/>
    </row>
    <row r="320" spans="1:5" ht="51" hidden="1" x14ac:dyDescent="0.3">
      <c r="A320" s="177">
        <v>199013</v>
      </c>
      <c r="B320" s="172" t="s">
        <v>328</v>
      </c>
      <c r="C320" s="5"/>
      <c r="D320" s="5"/>
      <c r="E320" s="12"/>
    </row>
    <row r="321" spans="1:5" ht="40.799999999999997" hidden="1" x14ac:dyDescent="0.3">
      <c r="A321" s="177">
        <v>199014</v>
      </c>
      <c r="B321" s="172" t="s">
        <v>294</v>
      </c>
      <c r="C321" s="5"/>
      <c r="D321" s="5"/>
      <c r="E321" s="12"/>
    </row>
    <row r="322" spans="1:5" ht="61.2" hidden="1" x14ac:dyDescent="0.3">
      <c r="A322" s="177">
        <v>203098</v>
      </c>
      <c r="B322" s="172" t="s">
        <v>299</v>
      </c>
      <c r="C322" s="5"/>
      <c r="D322" s="5"/>
      <c r="E322" s="12"/>
    </row>
    <row r="323" spans="1:5" ht="51" hidden="1" x14ac:dyDescent="0.3">
      <c r="A323" s="177">
        <v>203100</v>
      </c>
      <c r="B323" s="172" t="s">
        <v>297</v>
      </c>
      <c r="C323" s="5"/>
      <c r="D323" s="5"/>
      <c r="E323" s="12"/>
    </row>
    <row r="324" spans="1:5" ht="51" hidden="1" x14ac:dyDescent="0.3">
      <c r="A324" s="177">
        <v>203110</v>
      </c>
      <c r="B324" s="172" t="s">
        <v>392</v>
      </c>
      <c r="C324" s="5"/>
      <c r="D324" s="5"/>
      <c r="E324" s="12"/>
    </row>
    <row r="325" spans="1:5" ht="40.799999999999997" hidden="1" x14ac:dyDescent="0.3">
      <c r="A325" s="177">
        <v>203419</v>
      </c>
      <c r="B325" s="172" t="s">
        <v>377</v>
      </c>
      <c r="C325" s="5"/>
      <c r="D325" s="5"/>
      <c r="E325" s="12"/>
    </row>
    <row r="326" spans="1:5" ht="40.799999999999997" hidden="1" x14ac:dyDescent="0.3">
      <c r="A326" s="177">
        <v>203420</v>
      </c>
      <c r="B326" s="172" t="s">
        <v>378</v>
      </c>
      <c r="C326" s="5"/>
      <c r="D326" s="5"/>
      <c r="E326" s="12"/>
    </row>
    <row r="327" spans="1:5" ht="61.2" hidden="1" x14ac:dyDescent="0.3">
      <c r="A327" s="177">
        <v>67126</v>
      </c>
      <c r="B327" s="172" t="s">
        <v>292</v>
      </c>
      <c r="C327" s="5"/>
      <c r="D327" s="5"/>
      <c r="E327" s="12"/>
    </row>
    <row r="328" spans="1:5" ht="61.2" hidden="1" x14ac:dyDescent="0.3">
      <c r="A328" s="177">
        <v>67135</v>
      </c>
      <c r="B328" s="172" t="s">
        <v>290</v>
      </c>
      <c r="C328" s="5"/>
      <c r="D328" s="5"/>
      <c r="E328" s="12"/>
    </row>
    <row r="329" spans="1:5" ht="51" hidden="1" x14ac:dyDescent="0.3">
      <c r="A329" s="177">
        <v>67254</v>
      </c>
      <c r="B329" s="172" t="s">
        <v>442</v>
      </c>
      <c r="C329" s="5"/>
      <c r="D329" s="5"/>
      <c r="E329" s="12"/>
    </row>
    <row r="330" spans="1:5" ht="51" hidden="1" x14ac:dyDescent="0.3">
      <c r="A330" s="177">
        <v>67256</v>
      </c>
      <c r="B330" s="172" t="s">
        <v>445</v>
      </c>
      <c r="C330" s="5"/>
      <c r="D330" s="5"/>
      <c r="E330" s="12"/>
    </row>
    <row r="331" spans="1:5" ht="51" hidden="1" x14ac:dyDescent="0.3">
      <c r="A331" s="177">
        <v>67406</v>
      </c>
      <c r="B331" s="172" t="s">
        <v>302</v>
      </c>
      <c r="C331" s="5"/>
      <c r="D331" s="5"/>
      <c r="E331" s="12"/>
    </row>
    <row r="332" spans="1:5" ht="51" hidden="1" x14ac:dyDescent="0.3">
      <c r="A332" s="177">
        <v>67408</v>
      </c>
      <c r="B332" s="172" t="s">
        <v>350</v>
      </c>
      <c r="C332" s="5"/>
      <c r="D332" s="5"/>
      <c r="E332" s="12"/>
    </row>
    <row r="333" spans="1:5" ht="51" hidden="1" x14ac:dyDescent="0.3">
      <c r="A333" s="177">
        <v>67409</v>
      </c>
      <c r="B333" s="172" t="s">
        <v>300</v>
      </c>
      <c r="C333" s="5"/>
      <c r="D333" s="5"/>
      <c r="E333" s="12"/>
    </row>
    <row r="334" spans="1:5" ht="51" hidden="1" x14ac:dyDescent="0.3">
      <c r="A334" s="177">
        <v>69963</v>
      </c>
      <c r="B334" s="172" t="s">
        <v>301</v>
      </c>
      <c r="C334" s="5"/>
      <c r="D334" s="5"/>
      <c r="E334" s="12"/>
    </row>
    <row r="335" spans="1:5" ht="61.2" hidden="1" x14ac:dyDescent="0.3">
      <c r="A335" s="177">
        <v>70048</v>
      </c>
      <c r="B335" s="172" t="s">
        <v>453</v>
      </c>
      <c r="C335" s="5"/>
      <c r="D335" s="5"/>
      <c r="E335" s="12"/>
    </row>
    <row r="336" spans="1:5" ht="51" hidden="1" x14ac:dyDescent="0.3">
      <c r="A336" s="177">
        <v>70051</v>
      </c>
      <c r="B336" s="172" t="s">
        <v>286</v>
      </c>
      <c r="C336" s="5"/>
      <c r="D336" s="5"/>
      <c r="E336" s="12"/>
    </row>
    <row r="337" spans="1:5" ht="61.2" hidden="1" x14ac:dyDescent="0.3">
      <c r="A337" s="177">
        <v>70053</v>
      </c>
      <c r="B337" s="172" t="s">
        <v>291</v>
      </c>
      <c r="C337" s="5"/>
      <c r="D337" s="5"/>
      <c r="E337" s="12"/>
    </row>
    <row r="338" spans="1:5" ht="51" hidden="1" x14ac:dyDescent="0.3">
      <c r="A338" s="177">
        <v>70055</v>
      </c>
      <c r="B338" s="172" t="s">
        <v>443</v>
      </c>
      <c r="C338" s="5"/>
      <c r="D338" s="5"/>
      <c r="E338" s="12"/>
    </row>
    <row r="339" spans="1:5" ht="51" hidden="1" x14ac:dyDescent="0.3">
      <c r="A339" s="177">
        <v>70073</v>
      </c>
      <c r="B339" s="172" t="s">
        <v>283</v>
      </c>
      <c r="C339" s="5"/>
      <c r="D339" s="5"/>
      <c r="E339" s="12"/>
    </row>
    <row r="340" spans="1:5" ht="51" hidden="1" x14ac:dyDescent="0.3">
      <c r="A340" s="177">
        <v>70080</v>
      </c>
      <c r="B340" s="172" t="s">
        <v>405</v>
      </c>
      <c r="C340" s="5"/>
      <c r="D340" s="5"/>
      <c r="E340" s="12"/>
    </row>
    <row r="341" spans="1:5" ht="51" hidden="1" x14ac:dyDescent="0.3">
      <c r="A341" s="177">
        <v>70103</v>
      </c>
      <c r="B341" s="172" t="s">
        <v>353</v>
      </c>
      <c r="C341" s="5"/>
      <c r="D341" s="5"/>
      <c r="E341" s="12"/>
    </row>
    <row r="342" spans="1:5" ht="51" hidden="1" x14ac:dyDescent="0.3">
      <c r="A342" s="177">
        <v>70934</v>
      </c>
      <c r="B342" s="172" t="s">
        <v>354</v>
      </c>
      <c r="C342" s="5"/>
      <c r="D342" s="5"/>
      <c r="E342" s="12"/>
    </row>
    <row r="343" spans="1:5" ht="40.799999999999997" hidden="1" x14ac:dyDescent="0.3">
      <c r="A343" s="177">
        <v>118974</v>
      </c>
      <c r="B343" s="172" t="s">
        <v>356</v>
      </c>
      <c r="C343" s="5"/>
      <c r="D343" s="5"/>
      <c r="E343" s="12"/>
    </row>
    <row r="344" spans="1:5" ht="40.799999999999997" hidden="1" x14ac:dyDescent="0.3">
      <c r="A344" s="177">
        <v>118975</v>
      </c>
      <c r="B344" s="172" t="s">
        <v>355</v>
      </c>
      <c r="C344" s="5"/>
      <c r="D344" s="5"/>
      <c r="E344" s="12"/>
    </row>
    <row r="345" spans="1:5" ht="61.2" hidden="1" x14ac:dyDescent="0.3">
      <c r="A345" s="177">
        <v>130175</v>
      </c>
      <c r="B345" s="172" t="s">
        <v>338</v>
      </c>
      <c r="C345" s="5"/>
      <c r="D345" s="5"/>
      <c r="E345" s="12"/>
    </row>
    <row r="346" spans="1:5" ht="61.2" hidden="1" x14ac:dyDescent="0.3">
      <c r="A346" s="177">
        <v>130176</v>
      </c>
      <c r="B346" s="172" t="s">
        <v>337</v>
      </c>
      <c r="C346" s="5"/>
      <c r="D346" s="5"/>
      <c r="E346" s="12"/>
    </row>
    <row r="347" spans="1:5" ht="51" hidden="1" x14ac:dyDescent="0.3">
      <c r="A347" s="177">
        <v>169972</v>
      </c>
      <c r="B347" s="172" t="s">
        <v>396</v>
      </c>
      <c r="C347" s="5"/>
      <c r="D347" s="5"/>
      <c r="E347" s="12"/>
    </row>
    <row r="348" spans="1:5" ht="51" hidden="1" x14ac:dyDescent="0.3">
      <c r="A348" s="177">
        <v>175453</v>
      </c>
      <c r="B348" s="172" t="s">
        <v>330</v>
      </c>
      <c r="C348" s="5"/>
      <c r="D348" s="5"/>
      <c r="E348" s="12"/>
    </row>
    <row r="349" spans="1:5" ht="51" hidden="1" x14ac:dyDescent="0.3">
      <c r="A349" s="177">
        <v>199015</v>
      </c>
      <c r="B349" s="172" t="s">
        <v>419</v>
      </c>
      <c r="C349" s="5"/>
      <c r="D349" s="5"/>
      <c r="E349" s="12"/>
    </row>
    <row r="350" spans="1:5" ht="51" hidden="1" x14ac:dyDescent="0.3">
      <c r="A350" s="177">
        <v>199016</v>
      </c>
      <c r="B350" s="172" t="s">
        <v>394</v>
      </c>
      <c r="C350" s="5"/>
      <c r="D350" s="5"/>
      <c r="E350" s="12"/>
    </row>
    <row r="351" spans="1:5" ht="51" hidden="1" x14ac:dyDescent="0.3">
      <c r="A351" s="177">
        <v>199017</v>
      </c>
      <c r="B351" s="172" t="s">
        <v>393</v>
      </c>
      <c r="C351" s="5"/>
      <c r="D351" s="5"/>
      <c r="E351" s="12"/>
    </row>
    <row r="352" spans="1:5" ht="51" hidden="1" x14ac:dyDescent="0.3">
      <c r="A352" s="177">
        <v>199018</v>
      </c>
      <c r="B352" s="172" t="s">
        <v>384</v>
      </c>
      <c r="C352" s="5"/>
      <c r="D352" s="5"/>
      <c r="E352" s="12"/>
    </row>
    <row r="353" spans="1:5" ht="51" hidden="1" x14ac:dyDescent="0.3">
      <c r="A353" s="177">
        <v>199019</v>
      </c>
      <c r="B353" s="172" t="s">
        <v>382</v>
      </c>
      <c r="C353" s="5"/>
      <c r="D353" s="5"/>
      <c r="E353" s="12"/>
    </row>
    <row r="354" spans="1:5" ht="61.2" hidden="1" x14ac:dyDescent="0.3">
      <c r="A354" s="177">
        <v>199020</v>
      </c>
      <c r="B354" s="172" t="s">
        <v>331</v>
      </c>
      <c r="C354" s="5"/>
      <c r="D354" s="5"/>
      <c r="E354" s="12"/>
    </row>
    <row r="355" spans="1:5" ht="51" hidden="1" x14ac:dyDescent="0.3">
      <c r="A355" s="177">
        <v>199021</v>
      </c>
      <c r="B355" s="172" t="s">
        <v>312</v>
      </c>
      <c r="C355" s="5"/>
      <c r="D355" s="5"/>
      <c r="E355" s="12"/>
    </row>
    <row r="356" spans="1:5" ht="51" hidden="1" x14ac:dyDescent="0.3">
      <c r="A356" s="177">
        <v>199022</v>
      </c>
      <c r="B356" s="172" t="s">
        <v>284</v>
      </c>
      <c r="C356" s="5"/>
      <c r="D356" s="5"/>
      <c r="E356" s="12"/>
    </row>
    <row r="357" spans="1:5" ht="51" hidden="1" x14ac:dyDescent="0.3">
      <c r="A357" s="177">
        <v>203105</v>
      </c>
      <c r="B357" s="172" t="s">
        <v>293</v>
      </c>
      <c r="C357" s="5"/>
      <c r="D357" s="5"/>
      <c r="E357" s="12"/>
    </row>
    <row r="358" spans="1:5" ht="61.2" hidden="1" x14ac:dyDescent="0.3">
      <c r="A358" s="177">
        <v>203108</v>
      </c>
      <c r="B358" s="172" t="s">
        <v>285</v>
      </c>
      <c r="C358" s="5"/>
      <c r="D358" s="5"/>
      <c r="E358" s="12"/>
    </row>
    <row r="359" spans="1:5" ht="51" hidden="1" x14ac:dyDescent="0.3">
      <c r="A359" s="177">
        <v>203415</v>
      </c>
      <c r="B359" s="172" t="s">
        <v>304</v>
      </c>
      <c r="C359" s="5"/>
      <c r="D359" s="5"/>
      <c r="E359" s="12"/>
    </row>
    <row r="360" spans="1:5" ht="51" hidden="1" x14ac:dyDescent="0.3">
      <c r="A360" s="177">
        <v>203416</v>
      </c>
      <c r="B360" s="172" t="s">
        <v>305</v>
      </c>
      <c r="C360" s="5"/>
      <c r="D360" s="5"/>
      <c r="E360" s="12"/>
    </row>
    <row r="361" spans="1:5" ht="51" hidden="1" x14ac:dyDescent="0.3">
      <c r="A361" s="177">
        <v>203417</v>
      </c>
      <c r="B361" s="172" t="s">
        <v>306</v>
      </c>
      <c r="C361" s="5"/>
      <c r="D361" s="5"/>
      <c r="E361" s="12"/>
    </row>
    <row r="362" spans="1:5" ht="40.799999999999997" hidden="1" x14ac:dyDescent="0.3">
      <c r="A362" s="177">
        <v>203418</v>
      </c>
      <c r="B362" s="172" t="s">
        <v>357</v>
      </c>
      <c r="C362" s="5"/>
      <c r="D362" s="5"/>
      <c r="E362" s="12"/>
    </row>
    <row r="363" spans="1:5" ht="61.2" hidden="1" x14ac:dyDescent="0.3">
      <c r="A363" s="177">
        <v>236534</v>
      </c>
      <c r="B363" s="172" t="s">
        <v>108</v>
      </c>
      <c r="C363" s="5"/>
      <c r="D363" s="5"/>
      <c r="E363" s="12"/>
    </row>
    <row r="364" spans="1:5" ht="51" hidden="1" x14ac:dyDescent="0.3">
      <c r="A364" s="177">
        <v>236775</v>
      </c>
      <c r="B364" s="172" t="s">
        <v>114</v>
      </c>
      <c r="C364" s="5"/>
      <c r="D364" s="5"/>
      <c r="E364" s="12"/>
    </row>
    <row r="365" spans="1:5" ht="61.2" hidden="1" x14ac:dyDescent="0.3">
      <c r="A365" s="177">
        <v>236776</v>
      </c>
      <c r="B365" s="172" t="s">
        <v>113</v>
      </c>
      <c r="C365" s="5"/>
      <c r="D365" s="5"/>
      <c r="E365" s="12"/>
    </row>
    <row r="366" spans="1:5" ht="61.2" hidden="1" x14ac:dyDescent="0.3">
      <c r="A366" s="177">
        <v>236779</v>
      </c>
      <c r="B366" s="172" t="s">
        <v>112</v>
      </c>
      <c r="C366" s="5"/>
      <c r="D366" s="5"/>
      <c r="E366" s="12"/>
    </row>
    <row r="367" spans="1:5" ht="61.2" hidden="1" x14ac:dyDescent="0.3">
      <c r="A367" s="177">
        <v>236780</v>
      </c>
      <c r="B367" s="172" t="s">
        <v>111</v>
      </c>
      <c r="C367" s="5"/>
      <c r="D367" s="5"/>
      <c r="E367" s="12"/>
    </row>
    <row r="368" spans="1:5" ht="61.2" hidden="1" x14ac:dyDescent="0.3">
      <c r="A368" s="177">
        <v>236781</v>
      </c>
      <c r="B368" s="172" t="s">
        <v>110</v>
      </c>
      <c r="C368" s="5"/>
      <c r="D368" s="5"/>
      <c r="E368" s="12"/>
    </row>
    <row r="369" spans="1:5" ht="51" hidden="1" x14ac:dyDescent="0.3">
      <c r="A369" s="177">
        <v>236782</v>
      </c>
      <c r="B369" s="172" t="s">
        <v>109</v>
      </c>
      <c r="C369" s="5"/>
      <c r="D369" s="5"/>
      <c r="E369" s="12"/>
    </row>
    <row r="370" spans="1:5" ht="51" hidden="1" x14ac:dyDescent="0.3">
      <c r="A370" s="177">
        <v>236785</v>
      </c>
      <c r="B370" s="172" t="s">
        <v>107</v>
      </c>
      <c r="C370" s="5"/>
      <c r="D370" s="5"/>
      <c r="E370" s="12"/>
    </row>
    <row r="371" spans="1:5" ht="61.2" hidden="1" x14ac:dyDescent="0.3">
      <c r="A371" s="177">
        <v>236786</v>
      </c>
      <c r="B371" s="172" t="s">
        <v>106</v>
      </c>
      <c r="C371" s="5"/>
      <c r="D371" s="5"/>
      <c r="E371" s="12"/>
    </row>
    <row r="372" spans="1:5" ht="51" hidden="1" x14ac:dyDescent="0.3">
      <c r="A372" s="177">
        <v>288127</v>
      </c>
      <c r="B372" s="172" t="s">
        <v>103</v>
      </c>
      <c r="C372" s="5"/>
      <c r="D372" s="5"/>
      <c r="E372" s="12"/>
    </row>
    <row r="373" spans="1:5" ht="51" hidden="1" x14ac:dyDescent="0.3">
      <c r="A373" s="177">
        <v>288129</v>
      </c>
      <c r="B373" s="172" t="s">
        <v>102</v>
      </c>
      <c r="C373" s="5"/>
      <c r="D373" s="5"/>
      <c r="E373" s="12"/>
    </row>
    <row r="374" spans="1:5" ht="61.2" hidden="1" x14ac:dyDescent="0.3">
      <c r="A374" s="177">
        <v>288131</v>
      </c>
      <c r="B374" s="172" t="s">
        <v>101</v>
      </c>
      <c r="C374" s="5"/>
      <c r="D374" s="5"/>
      <c r="E374" s="12"/>
    </row>
    <row r="375" spans="1:5" ht="61.2" hidden="1" x14ac:dyDescent="0.3">
      <c r="A375" s="177">
        <v>288132</v>
      </c>
      <c r="B375" s="172" t="s">
        <v>100</v>
      </c>
      <c r="C375" s="5"/>
      <c r="D375" s="5"/>
      <c r="E375" s="12"/>
    </row>
    <row r="376" spans="1:5" ht="61.2" hidden="1" x14ac:dyDescent="0.3">
      <c r="A376" s="177">
        <v>288134</v>
      </c>
      <c r="B376" s="172" t="s">
        <v>99</v>
      </c>
      <c r="C376" s="5"/>
      <c r="D376" s="5"/>
      <c r="E376" s="12"/>
    </row>
    <row r="377" spans="1:5" ht="51" hidden="1" x14ac:dyDescent="0.3">
      <c r="A377" s="177">
        <v>288135</v>
      </c>
      <c r="B377" s="172" t="s">
        <v>98</v>
      </c>
      <c r="C377" s="5"/>
      <c r="D377" s="5"/>
      <c r="E377" s="12"/>
    </row>
    <row r="378" spans="1:5" ht="61.2" hidden="1" x14ac:dyDescent="0.3">
      <c r="A378" s="177">
        <v>288136</v>
      </c>
      <c r="B378" s="172" t="s">
        <v>97</v>
      </c>
      <c r="C378" s="5"/>
      <c r="D378" s="5"/>
      <c r="E378" s="12"/>
    </row>
    <row r="379" spans="1:5" ht="51" hidden="1" x14ac:dyDescent="0.3">
      <c r="A379" s="177">
        <v>288137</v>
      </c>
      <c r="B379" s="172" t="s">
        <v>96</v>
      </c>
      <c r="C379" s="5"/>
      <c r="D379" s="5"/>
      <c r="E379" s="12"/>
    </row>
    <row r="380" spans="1:5" ht="61.2" hidden="1" x14ac:dyDescent="0.3">
      <c r="A380" s="177">
        <v>288138</v>
      </c>
      <c r="B380" s="172" t="s">
        <v>95</v>
      </c>
      <c r="C380" s="5"/>
      <c r="D380" s="5"/>
      <c r="E380" s="12"/>
    </row>
    <row r="381" spans="1:5" ht="61.2" hidden="1" x14ac:dyDescent="0.3">
      <c r="A381" s="177">
        <v>313805</v>
      </c>
      <c r="B381" s="172" t="s">
        <v>93</v>
      </c>
      <c r="C381" s="5"/>
      <c r="D381" s="5"/>
      <c r="E381" s="12"/>
    </row>
    <row r="382" spans="1:5" ht="61.2" hidden="1" x14ac:dyDescent="0.3">
      <c r="A382" s="177">
        <v>67052</v>
      </c>
      <c r="B382" s="172" t="s">
        <v>439</v>
      </c>
      <c r="C382" s="5"/>
      <c r="D382" s="5"/>
      <c r="E382" s="12"/>
    </row>
    <row r="383" spans="1:5" ht="40.799999999999997" hidden="1" x14ac:dyDescent="0.3">
      <c r="A383" s="177">
        <v>69955</v>
      </c>
      <c r="B383" s="172" t="s">
        <v>317</v>
      </c>
      <c r="C383" s="5"/>
      <c r="D383" s="5"/>
      <c r="E383" s="12"/>
    </row>
    <row r="384" spans="1:5" ht="51" hidden="1" x14ac:dyDescent="0.3">
      <c r="A384" s="177">
        <v>69972</v>
      </c>
      <c r="B384" s="172" t="s">
        <v>351</v>
      </c>
      <c r="C384" s="5"/>
      <c r="D384" s="5"/>
      <c r="E384" s="12"/>
    </row>
    <row r="385" spans="1:5" ht="61.2" hidden="1" x14ac:dyDescent="0.3">
      <c r="A385" s="177">
        <v>70044</v>
      </c>
      <c r="B385" s="172" t="s">
        <v>440</v>
      </c>
      <c r="C385" s="5"/>
      <c r="D385" s="5"/>
      <c r="E385" s="12"/>
    </row>
    <row r="386" spans="1:5" ht="51" hidden="1" x14ac:dyDescent="0.3">
      <c r="A386" s="177">
        <v>70049</v>
      </c>
      <c r="B386" s="172" t="s">
        <v>441</v>
      </c>
      <c r="C386" s="5"/>
      <c r="D386" s="5"/>
      <c r="E386" s="12"/>
    </row>
    <row r="387" spans="1:5" ht="40.799999999999997" hidden="1" x14ac:dyDescent="0.3">
      <c r="A387" s="177">
        <v>70056</v>
      </c>
      <c r="B387" s="172" t="s">
        <v>435</v>
      </c>
      <c r="C387" s="5"/>
      <c r="D387" s="5"/>
      <c r="E387" s="12"/>
    </row>
    <row r="388" spans="1:5" ht="51" hidden="1" x14ac:dyDescent="0.3">
      <c r="A388" s="177">
        <v>70067</v>
      </c>
      <c r="B388" s="172" t="s">
        <v>289</v>
      </c>
      <c r="C388" s="5"/>
      <c r="D388" s="5"/>
      <c r="E388" s="12"/>
    </row>
    <row r="389" spans="1:5" ht="51" hidden="1" x14ac:dyDescent="0.3">
      <c r="A389" s="177">
        <v>70079</v>
      </c>
      <c r="B389" s="172" t="s">
        <v>438</v>
      </c>
      <c r="C389" s="5"/>
      <c r="D389" s="5"/>
      <c r="E389" s="12"/>
    </row>
    <row r="390" spans="1:5" ht="61.2" hidden="1" x14ac:dyDescent="0.3">
      <c r="A390" s="177">
        <v>70128</v>
      </c>
      <c r="B390" s="172" t="s">
        <v>318</v>
      </c>
      <c r="C390" s="5"/>
      <c r="D390" s="5"/>
      <c r="E390" s="12"/>
    </row>
    <row r="391" spans="1:5" ht="61.2" hidden="1" x14ac:dyDescent="0.3">
      <c r="A391" s="177">
        <v>70141</v>
      </c>
      <c r="B391" s="172" t="s">
        <v>314</v>
      </c>
      <c r="C391" s="5"/>
      <c r="D391" s="5"/>
      <c r="E391" s="12"/>
    </row>
    <row r="392" spans="1:5" ht="61.2" hidden="1" x14ac:dyDescent="0.3">
      <c r="A392" s="177">
        <v>70142</v>
      </c>
      <c r="B392" s="172" t="s">
        <v>315</v>
      </c>
      <c r="C392" s="5"/>
      <c r="D392" s="5"/>
      <c r="E392" s="12"/>
    </row>
    <row r="393" spans="1:5" ht="51" hidden="1" x14ac:dyDescent="0.3">
      <c r="A393" s="177">
        <v>70164</v>
      </c>
      <c r="B393" s="172" t="s">
        <v>316</v>
      </c>
      <c r="C393" s="5"/>
      <c r="D393" s="5"/>
      <c r="E393" s="12"/>
    </row>
    <row r="394" spans="1:5" ht="51" hidden="1" x14ac:dyDescent="0.3">
      <c r="A394" s="177">
        <v>70186</v>
      </c>
      <c r="B394" s="172" t="s">
        <v>329</v>
      </c>
      <c r="C394" s="5"/>
      <c r="D394" s="5"/>
      <c r="E394" s="12"/>
    </row>
    <row r="395" spans="1:5" ht="61.2" hidden="1" x14ac:dyDescent="0.3">
      <c r="A395" s="177">
        <v>129878</v>
      </c>
      <c r="B395" s="172" t="s">
        <v>341</v>
      </c>
      <c r="C395" s="5"/>
      <c r="D395" s="5"/>
      <c r="E395" s="12"/>
    </row>
    <row r="396" spans="1:5" ht="61.2" hidden="1" x14ac:dyDescent="0.3">
      <c r="A396" s="177">
        <v>130160</v>
      </c>
      <c r="B396" s="172" t="s">
        <v>332</v>
      </c>
      <c r="C396" s="5"/>
      <c r="D396" s="5"/>
      <c r="E396" s="12"/>
    </row>
    <row r="397" spans="1:5" ht="61.2" hidden="1" x14ac:dyDescent="0.3">
      <c r="A397" s="177">
        <v>130166</v>
      </c>
      <c r="B397" s="172" t="s">
        <v>342</v>
      </c>
      <c r="C397" s="5"/>
      <c r="D397" s="5"/>
      <c r="E397" s="12"/>
    </row>
    <row r="398" spans="1:5" ht="40.799999999999997" hidden="1" x14ac:dyDescent="0.3">
      <c r="A398" s="177">
        <v>199023</v>
      </c>
      <c r="B398" s="172" t="s">
        <v>383</v>
      </c>
      <c r="C398" s="5"/>
      <c r="D398" s="5"/>
      <c r="E398" s="12"/>
    </row>
    <row r="399" spans="1:5" ht="51" hidden="1" x14ac:dyDescent="0.3">
      <c r="A399" s="177">
        <v>199024</v>
      </c>
      <c r="B399" s="172" t="s">
        <v>381</v>
      </c>
      <c r="C399" s="5"/>
      <c r="D399" s="5"/>
      <c r="E399" s="12"/>
    </row>
    <row r="400" spans="1:5" ht="61.2" hidden="1" x14ac:dyDescent="0.3">
      <c r="A400" s="177">
        <v>199025</v>
      </c>
      <c r="B400" s="172" t="s">
        <v>1523</v>
      </c>
      <c r="C400" s="5"/>
      <c r="D400" s="5"/>
      <c r="E400" s="12"/>
    </row>
    <row r="401" spans="1:5" ht="51" hidden="1" x14ac:dyDescent="0.3">
      <c r="A401" s="177">
        <v>199026</v>
      </c>
      <c r="B401" s="172" t="s">
        <v>1524</v>
      </c>
      <c r="C401" s="5"/>
      <c r="D401" s="5"/>
      <c r="E401" s="12"/>
    </row>
    <row r="402" spans="1:5" ht="61.2" hidden="1" x14ac:dyDescent="0.3">
      <c r="A402" s="177">
        <v>199027</v>
      </c>
      <c r="B402" s="172" t="s">
        <v>1525</v>
      </c>
      <c r="C402" s="5"/>
      <c r="D402" s="5"/>
      <c r="E402" s="12"/>
    </row>
    <row r="403" spans="1:5" ht="51" hidden="1" x14ac:dyDescent="0.3">
      <c r="A403" s="177">
        <v>236791</v>
      </c>
      <c r="B403" s="172" t="s">
        <v>105</v>
      </c>
      <c r="C403" s="5"/>
      <c r="D403" s="5"/>
      <c r="E403" s="12"/>
    </row>
    <row r="404" spans="1:5" ht="51" hidden="1" x14ac:dyDescent="0.3">
      <c r="A404" s="177">
        <v>236792</v>
      </c>
      <c r="B404" s="172" t="s">
        <v>104</v>
      </c>
      <c r="C404" s="5"/>
      <c r="D404" s="5"/>
      <c r="E404" s="12"/>
    </row>
    <row r="405" spans="1:5" ht="51" hidden="1" x14ac:dyDescent="0.3">
      <c r="A405" s="177">
        <v>236793</v>
      </c>
      <c r="B405" s="172" t="s">
        <v>404</v>
      </c>
      <c r="C405" s="5"/>
      <c r="D405" s="5"/>
      <c r="E405" s="12"/>
    </row>
    <row r="406" spans="1:5" ht="51" hidden="1" x14ac:dyDescent="0.3">
      <c r="A406" s="177">
        <v>236794</v>
      </c>
      <c r="B406" s="172" t="s">
        <v>403</v>
      </c>
      <c r="C406" s="5"/>
      <c r="D406" s="5"/>
      <c r="E406" s="12"/>
    </row>
    <row r="407" spans="1:5" ht="61.2" hidden="1" x14ac:dyDescent="0.3">
      <c r="A407" s="177">
        <v>288139</v>
      </c>
      <c r="B407" s="172" t="s">
        <v>94</v>
      </c>
      <c r="C407" s="5"/>
      <c r="D407" s="5"/>
      <c r="E407" s="12"/>
    </row>
    <row r="408" spans="1:5" ht="61.2" hidden="1" x14ac:dyDescent="0.3">
      <c r="A408" s="177">
        <v>288141</v>
      </c>
      <c r="B408" s="172" t="s">
        <v>92</v>
      </c>
      <c r="C408" s="5"/>
      <c r="D408" s="5"/>
      <c r="E408" s="12"/>
    </row>
    <row r="409" spans="1:5" ht="61.2" hidden="1" x14ac:dyDescent="0.3">
      <c r="A409" s="177">
        <v>70122</v>
      </c>
      <c r="B409" s="172" t="s">
        <v>327</v>
      </c>
      <c r="C409" s="5"/>
      <c r="D409" s="5"/>
      <c r="E409" s="12"/>
    </row>
    <row r="410" spans="1:5" ht="61.2" hidden="1" x14ac:dyDescent="0.3">
      <c r="A410" s="177">
        <v>70133</v>
      </c>
      <c r="B410" s="172" t="s">
        <v>326</v>
      </c>
      <c r="C410" s="5"/>
      <c r="D410" s="5"/>
      <c r="E410" s="12"/>
    </row>
    <row r="411" spans="1:5" ht="61.2" hidden="1" x14ac:dyDescent="0.3">
      <c r="A411" s="177">
        <v>70134</v>
      </c>
      <c r="B411" s="172" t="s">
        <v>324</v>
      </c>
      <c r="C411" s="5"/>
      <c r="D411" s="5"/>
      <c r="E411" s="12"/>
    </row>
    <row r="412" spans="1:5" ht="61.2" hidden="1" x14ac:dyDescent="0.3">
      <c r="A412" s="177">
        <v>70135</v>
      </c>
      <c r="B412" s="172" t="s">
        <v>323</v>
      </c>
      <c r="C412" s="5"/>
      <c r="D412" s="5"/>
      <c r="E412" s="12"/>
    </row>
    <row r="413" spans="1:5" ht="61.2" hidden="1" x14ac:dyDescent="0.3">
      <c r="A413" s="177">
        <v>70180</v>
      </c>
      <c r="B413" s="172" t="s">
        <v>333</v>
      </c>
      <c r="C413" s="5"/>
      <c r="D413" s="5"/>
      <c r="E413" s="12"/>
    </row>
    <row r="414" spans="1:5" ht="61.2" hidden="1" x14ac:dyDescent="0.3">
      <c r="A414" s="177">
        <v>70181</v>
      </c>
      <c r="B414" s="172" t="s">
        <v>334</v>
      </c>
      <c r="C414" s="5"/>
      <c r="D414" s="5"/>
      <c r="E414" s="12"/>
    </row>
    <row r="415" spans="1:5" ht="51" hidden="1" x14ac:dyDescent="0.3">
      <c r="A415" s="177">
        <v>70182</v>
      </c>
      <c r="B415" s="172" t="s">
        <v>336</v>
      </c>
      <c r="C415" s="5"/>
      <c r="D415" s="5"/>
      <c r="E415" s="12"/>
    </row>
    <row r="416" spans="1:5" ht="51" hidden="1" x14ac:dyDescent="0.3">
      <c r="A416" s="177">
        <v>70183</v>
      </c>
      <c r="B416" s="172" t="s">
        <v>335</v>
      </c>
      <c r="C416" s="5"/>
      <c r="D416" s="5"/>
      <c r="E416" s="12"/>
    </row>
    <row r="417" spans="1:5" ht="61.2" x14ac:dyDescent="0.3">
      <c r="A417" s="177">
        <v>131934</v>
      </c>
      <c r="B417" s="172" t="s">
        <v>1526</v>
      </c>
      <c r="C417" s="5"/>
      <c r="D417" s="5"/>
      <c r="E417" s="12">
        <v>105</v>
      </c>
    </row>
    <row r="418" spans="1:5" ht="51" x14ac:dyDescent="0.3">
      <c r="A418" s="177">
        <v>152864</v>
      </c>
      <c r="B418" s="172" t="s">
        <v>1527</v>
      </c>
      <c r="C418" s="5"/>
      <c r="D418" s="5"/>
      <c r="E418" s="12">
        <v>105</v>
      </c>
    </row>
    <row r="419" spans="1:5" ht="51" hidden="1" x14ac:dyDescent="0.3">
      <c r="A419" s="177">
        <v>165741</v>
      </c>
      <c r="B419" s="172" t="s">
        <v>85</v>
      </c>
      <c r="C419" s="5"/>
      <c r="D419" s="5"/>
      <c r="E419" s="12"/>
    </row>
    <row r="420" spans="1:5" ht="51" x14ac:dyDescent="0.3">
      <c r="A420" s="177">
        <v>234644</v>
      </c>
      <c r="B420" s="172" t="s">
        <v>1528</v>
      </c>
      <c r="C420" s="5"/>
      <c r="D420" s="5"/>
      <c r="E420" s="12">
        <v>105</v>
      </c>
    </row>
    <row r="421" spans="1:5" ht="40.799999999999997" hidden="1" x14ac:dyDescent="0.3">
      <c r="A421" s="177">
        <v>169966</v>
      </c>
      <c r="B421" s="172" t="s">
        <v>370</v>
      </c>
      <c r="C421" s="5"/>
      <c r="D421" s="5"/>
      <c r="E421" s="12"/>
    </row>
    <row r="422" spans="1:5" ht="51" hidden="1" x14ac:dyDescent="0.3">
      <c r="A422" s="177">
        <v>169967</v>
      </c>
      <c r="B422" s="172" t="s">
        <v>359</v>
      </c>
      <c r="C422" s="5"/>
      <c r="D422" s="5"/>
      <c r="E422" s="12"/>
    </row>
    <row r="423" spans="1:5" ht="51" hidden="1" x14ac:dyDescent="0.3">
      <c r="A423" s="177">
        <v>169968</v>
      </c>
      <c r="B423" s="172" t="s">
        <v>366</v>
      </c>
      <c r="C423" s="5"/>
      <c r="D423" s="5"/>
      <c r="E423" s="12"/>
    </row>
    <row r="424" spans="1:5" ht="61.2" hidden="1" x14ac:dyDescent="0.3">
      <c r="A424" s="177">
        <v>170430</v>
      </c>
      <c r="B424" s="172" t="s">
        <v>454</v>
      </c>
      <c r="C424" s="5"/>
      <c r="D424" s="5"/>
      <c r="E424" s="12"/>
    </row>
    <row r="425" spans="1:5" ht="51" hidden="1" x14ac:dyDescent="0.3">
      <c r="A425" s="177">
        <v>190840</v>
      </c>
      <c r="B425" s="172" t="s">
        <v>446</v>
      </c>
      <c r="C425" s="5"/>
      <c r="D425" s="5"/>
      <c r="E425" s="12"/>
    </row>
    <row r="426" spans="1:5" ht="51" hidden="1" x14ac:dyDescent="0.3">
      <c r="A426" s="177">
        <v>192655</v>
      </c>
      <c r="B426" s="172" t="s">
        <v>386</v>
      </c>
      <c r="C426" s="5"/>
      <c r="D426" s="5"/>
      <c r="E426" s="12"/>
    </row>
    <row r="427" spans="1:5" ht="40.799999999999997" hidden="1" x14ac:dyDescent="0.3">
      <c r="A427" s="177">
        <v>192952</v>
      </c>
      <c r="B427" s="172" t="s">
        <v>367</v>
      </c>
      <c r="C427" s="5"/>
      <c r="D427" s="5"/>
      <c r="E427" s="12"/>
    </row>
    <row r="428" spans="1:5" ht="51" hidden="1" x14ac:dyDescent="0.3">
      <c r="A428" s="177">
        <v>198794</v>
      </c>
      <c r="B428" s="172" t="s">
        <v>422</v>
      </c>
      <c r="C428" s="5"/>
      <c r="D428" s="5"/>
      <c r="E428" s="12"/>
    </row>
    <row r="429" spans="1:5" ht="40.799999999999997" hidden="1" x14ac:dyDescent="0.3">
      <c r="A429" s="177">
        <v>198805</v>
      </c>
      <c r="B429" s="172" t="s">
        <v>368</v>
      </c>
      <c r="C429" s="5"/>
      <c r="D429" s="5"/>
      <c r="E429" s="12"/>
    </row>
    <row r="430" spans="1:5" ht="51" hidden="1" x14ac:dyDescent="0.3">
      <c r="A430" s="177">
        <v>65585</v>
      </c>
      <c r="B430" s="172" t="s">
        <v>303</v>
      </c>
      <c r="C430" s="5"/>
      <c r="D430" s="5"/>
      <c r="E430" s="12"/>
    </row>
    <row r="431" spans="1:5" ht="51" hidden="1" x14ac:dyDescent="0.3">
      <c r="A431" s="177">
        <v>70106</v>
      </c>
      <c r="B431" s="172" t="s">
        <v>459</v>
      </c>
      <c r="C431" s="5"/>
      <c r="D431" s="5"/>
      <c r="E431" s="12"/>
    </row>
    <row r="432" spans="1:5" ht="61.2" hidden="1" x14ac:dyDescent="0.3">
      <c r="A432" s="177">
        <v>169969</v>
      </c>
      <c r="B432" s="172" t="s">
        <v>373</v>
      </c>
      <c r="C432" s="5"/>
      <c r="D432" s="5"/>
      <c r="E432" s="12"/>
    </row>
    <row r="433" spans="1:5" ht="61.2" hidden="1" x14ac:dyDescent="0.3">
      <c r="A433" s="177">
        <v>169970</v>
      </c>
      <c r="B433" s="172" t="s">
        <v>363</v>
      </c>
      <c r="C433" s="5"/>
      <c r="D433" s="5"/>
      <c r="E433" s="12"/>
    </row>
    <row r="434" spans="1:5" ht="40.799999999999997" hidden="1" x14ac:dyDescent="0.3">
      <c r="A434" s="177">
        <v>169971</v>
      </c>
      <c r="B434" s="172" t="s">
        <v>371</v>
      </c>
      <c r="C434" s="5"/>
      <c r="D434" s="5"/>
      <c r="E434" s="12"/>
    </row>
    <row r="435" spans="1:5" ht="51" hidden="1" x14ac:dyDescent="0.3">
      <c r="A435" s="177">
        <v>181490</v>
      </c>
      <c r="B435" s="172" t="s">
        <v>358</v>
      </c>
      <c r="C435" s="5"/>
      <c r="D435" s="5"/>
      <c r="E435" s="12"/>
    </row>
    <row r="436" spans="1:5" ht="51" hidden="1" x14ac:dyDescent="0.3">
      <c r="A436" s="177">
        <v>188553</v>
      </c>
      <c r="B436" s="172" t="s">
        <v>457</v>
      </c>
      <c r="C436" s="5"/>
      <c r="D436" s="5"/>
      <c r="E436" s="12"/>
    </row>
    <row r="437" spans="1:5" ht="61.2" hidden="1" x14ac:dyDescent="0.3">
      <c r="A437" s="177">
        <v>191848</v>
      </c>
      <c r="B437" s="172" t="s">
        <v>310</v>
      </c>
      <c r="C437" s="5"/>
      <c r="D437" s="5"/>
      <c r="E437" s="12"/>
    </row>
    <row r="438" spans="1:5" ht="51" hidden="1" x14ac:dyDescent="0.3">
      <c r="A438" s="177">
        <v>191905</v>
      </c>
      <c r="B438" s="172" t="s">
        <v>298</v>
      </c>
      <c r="C438" s="5"/>
      <c r="D438" s="5"/>
      <c r="E438" s="12"/>
    </row>
    <row r="439" spans="1:5" ht="51" hidden="1" x14ac:dyDescent="0.3">
      <c r="A439" s="177">
        <v>196866</v>
      </c>
      <c r="B439" s="172" t="s">
        <v>388</v>
      </c>
      <c r="C439" s="5"/>
      <c r="D439" s="5"/>
      <c r="E439" s="12"/>
    </row>
    <row r="440" spans="1:5" ht="61.2" hidden="1" x14ac:dyDescent="0.3">
      <c r="A440" s="177">
        <v>198795</v>
      </c>
      <c r="B440" s="172" t="s">
        <v>420</v>
      </c>
      <c r="C440" s="5"/>
      <c r="D440" s="5"/>
      <c r="E440" s="12"/>
    </row>
    <row r="441" spans="1:5" ht="51" hidden="1" x14ac:dyDescent="0.3">
      <c r="A441" s="177">
        <v>198796</v>
      </c>
      <c r="B441" s="172" t="s">
        <v>380</v>
      </c>
      <c r="C441" s="5"/>
      <c r="D441" s="5"/>
      <c r="E441" s="12"/>
    </row>
    <row r="442" spans="1:5" ht="51" hidden="1" x14ac:dyDescent="0.3">
      <c r="A442" s="177">
        <v>198803</v>
      </c>
      <c r="B442" s="172" t="s">
        <v>374</v>
      </c>
      <c r="C442" s="5"/>
      <c r="D442" s="5"/>
      <c r="E442" s="12"/>
    </row>
    <row r="443" spans="1:5" ht="40.799999999999997" hidden="1" x14ac:dyDescent="0.3">
      <c r="A443" s="177">
        <v>198807</v>
      </c>
      <c r="B443" s="172" t="s">
        <v>365</v>
      </c>
      <c r="C443" s="5"/>
      <c r="D443" s="5"/>
      <c r="E443" s="12"/>
    </row>
    <row r="444" spans="1:5" ht="40.799999999999997" hidden="1" x14ac:dyDescent="0.3">
      <c r="A444" s="177">
        <v>198808</v>
      </c>
      <c r="B444" s="172" t="s">
        <v>362</v>
      </c>
      <c r="C444" s="5"/>
      <c r="D444" s="5"/>
      <c r="E444" s="12"/>
    </row>
    <row r="445" spans="1:5" ht="51" hidden="1" x14ac:dyDescent="0.3">
      <c r="A445" s="177">
        <v>198812</v>
      </c>
      <c r="B445" s="172" t="s">
        <v>287</v>
      </c>
      <c r="C445" s="5"/>
      <c r="D445" s="5"/>
      <c r="E445" s="12"/>
    </row>
    <row r="446" spans="1:5" ht="61.2" hidden="1" x14ac:dyDescent="0.3">
      <c r="A446" s="177">
        <v>203095</v>
      </c>
      <c r="B446" s="172" t="s">
        <v>322</v>
      </c>
      <c r="C446" s="5"/>
      <c r="D446" s="5"/>
      <c r="E446" s="12"/>
    </row>
    <row r="447" spans="1:5" ht="40.799999999999997" hidden="1" x14ac:dyDescent="0.3">
      <c r="A447" s="177">
        <v>204006</v>
      </c>
      <c r="B447" s="172" t="s">
        <v>320</v>
      </c>
      <c r="C447" s="5"/>
      <c r="D447" s="5"/>
      <c r="E447" s="12"/>
    </row>
    <row r="448" spans="1:5" ht="51" hidden="1" x14ac:dyDescent="0.3">
      <c r="A448" s="177">
        <v>204007</v>
      </c>
      <c r="B448" s="172" t="s">
        <v>313</v>
      </c>
      <c r="C448" s="5"/>
      <c r="D448" s="5"/>
      <c r="E448" s="12"/>
    </row>
    <row r="449" spans="1:5" ht="51" hidden="1" x14ac:dyDescent="0.3">
      <c r="A449" s="177">
        <v>206723</v>
      </c>
      <c r="B449" s="172" t="s">
        <v>319</v>
      </c>
      <c r="C449" s="5"/>
      <c r="D449" s="5"/>
      <c r="E449" s="12"/>
    </row>
    <row r="450" spans="1:5" ht="40.799999999999997" hidden="1" x14ac:dyDescent="0.3">
      <c r="A450" s="177">
        <v>65641</v>
      </c>
      <c r="B450" s="172" t="s">
        <v>448</v>
      </c>
      <c r="C450" s="5"/>
      <c r="D450" s="5"/>
      <c r="E450" s="12"/>
    </row>
    <row r="451" spans="1:5" ht="40.799999999999997" hidden="1" x14ac:dyDescent="0.3">
      <c r="A451" s="177">
        <v>66020</v>
      </c>
      <c r="B451" s="172" t="s">
        <v>397</v>
      </c>
      <c r="C451" s="5"/>
      <c r="D451" s="5"/>
      <c r="E451" s="12"/>
    </row>
    <row r="452" spans="1:5" ht="40.799999999999997" hidden="1" x14ac:dyDescent="0.3">
      <c r="A452" s="177">
        <v>70034</v>
      </c>
      <c r="B452" s="172" t="s">
        <v>450</v>
      </c>
      <c r="C452" s="5"/>
      <c r="D452" s="5"/>
      <c r="E452" s="12"/>
    </row>
    <row r="453" spans="1:5" ht="40.799999999999997" hidden="1" x14ac:dyDescent="0.3">
      <c r="A453" s="177">
        <v>70035</v>
      </c>
      <c r="B453" s="172" t="s">
        <v>449</v>
      </c>
      <c r="C453" s="5"/>
      <c r="D453" s="5"/>
      <c r="E453" s="12"/>
    </row>
    <row r="454" spans="1:5" ht="51" hidden="1" x14ac:dyDescent="0.3">
      <c r="A454" s="177">
        <v>70039</v>
      </c>
      <c r="B454" s="172" t="s">
        <v>458</v>
      </c>
      <c r="C454" s="5"/>
      <c r="D454" s="5"/>
      <c r="E454" s="12"/>
    </row>
    <row r="455" spans="1:5" ht="51" hidden="1" x14ac:dyDescent="0.3">
      <c r="A455" s="177">
        <v>70042</v>
      </c>
      <c r="B455" s="172" t="s">
        <v>398</v>
      </c>
      <c r="C455" s="5"/>
      <c r="D455" s="5"/>
      <c r="E455" s="12"/>
    </row>
    <row r="456" spans="1:5" ht="40.799999999999997" hidden="1" x14ac:dyDescent="0.3">
      <c r="A456" s="177">
        <v>70094</v>
      </c>
      <c r="B456" s="172" t="s">
        <v>296</v>
      </c>
      <c r="C456" s="5"/>
      <c r="D456" s="5"/>
      <c r="E456" s="12"/>
    </row>
    <row r="457" spans="1:5" ht="51" hidden="1" x14ac:dyDescent="0.3">
      <c r="A457" s="177">
        <v>70104</v>
      </c>
      <c r="B457" s="172" t="s">
        <v>455</v>
      </c>
      <c r="C457" s="5"/>
      <c r="D457" s="5"/>
      <c r="E457" s="12"/>
    </row>
    <row r="458" spans="1:5" ht="61.2" hidden="1" x14ac:dyDescent="0.3">
      <c r="A458" s="177">
        <v>70107</v>
      </c>
      <c r="B458" s="172" t="s">
        <v>391</v>
      </c>
      <c r="C458" s="5"/>
      <c r="D458" s="5"/>
      <c r="E458" s="12"/>
    </row>
    <row r="459" spans="1:5" ht="40.799999999999997" hidden="1" x14ac:dyDescent="0.3">
      <c r="A459" s="177">
        <v>70187</v>
      </c>
      <c r="B459" s="172" t="s">
        <v>308</v>
      </c>
      <c r="C459" s="5"/>
      <c r="D459" s="5"/>
      <c r="E459" s="12"/>
    </row>
    <row r="460" spans="1:5" ht="40.799999999999997" hidden="1" x14ac:dyDescent="0.3">
      <c r="A460" s="177">
        <v>70851</v>
      </c>
      <c r="B460" s="172" t="s">
        <v>399</v>
      </c>
      <c r="C460" s="5"/>
      <c r="D460" s="5"/>
      <c r="E460" s="12"/>
    </row>
    <row r="461" spans="1:5" ht="61.2" hidden="1" x14ac:dyDescent="0.3">
      <c r="A461" s="177">
        <v>70855</v>
      </c>
      <c r="B461" s="172" t="s">
        <v>456</v>
      </c>
      <c r="C461" s="5"/>
      <c r="D461" s="5"/>
      <c r="E461" s="12"/>
    </row>
    <row r="462" spans="1:5" ht="61.2" hidden="1" x14ac:dyDescent="0.3">
      <c r="A462" s="177">
        <v>180797</v>
      </c>
      <c r="B462" s="172" t="s">
        <v>1529</v>
      </c>
      <c r="C462" s="5"/>
      <c r="D462" s="5"/>
      <c r="E462" s="12"/>
    </row>
    <row r="463" spans="1:5" ht="61.2" hidden="1" x14ac:dyDescent="0.3">
      <c r="A463" s="177">
        <v>182182</v>
      </c>
      <c r="B463" s="172" t="s">
        <v>79</v>
      </c>
      <c r="C463" s="5"/>
      <c r="D463" s="5"/>
      <c r="E463" s="12"/>
    </row>
    <row r="464" spans="1:5" ht="61.2" hidden="1" x14ac:dyDescent="0.3">
      <c r="A464" s="177">
        <v>182183</v>
      </c>
      <c r="B464" s="172" t="s">
        <v>80</v>
      </c>
      <c r="C464" s="5"/>
      <c r="D464" s="5"/>
      <c r="E464" s="12"/>
    </row>
    <row r="465" spans="1:5" ht="61.2" hidden="1" x14ac:dyDescent="0.3">
      <c r="A465" s="177">
        <v>182184</v>
      </c>
      <c r="B465" s="172" t="s">
        <v>1530</v>
      </c>
      <c r="C465" s="5"/>
      <c r="D465" s="5"/>
      <c r="E465" s="12"/>
    </row>
    <row r="466" spans="1:5" ht="61.2" hidden="1" x14ac:dyDescent="0.3">
      <c r="A466" s="177">
        <v>198392</v>
      </c>
      <c r="B466" s="172" t="s">
        <v>1531</v>
      </c>
      <c r="C466" s="5"/>
      <c r="D466" s="5"/>
      <c r="E466" s="12"/>
    </row>
    <row r="467" spans="1:5" ht="61.2" hidden="1" x14ac:dyDescent="0.3">
      <c r="A467" s="177">
        <v>181492</v>
      </c>
      <c r="B467" s="172" t="s">
        <v>307</v>
      </c>
      <c r="C467" s="5"/>
      <c r="D467" s="5"/>
      <c r="E467" s="12"/>
    </row>
    <row r="468" spans="1:5" ht="40.799999999999997" hidden="1" x14ac:dyDescent="0.3">
      <c r="A468" s="177">
        <v>189529</v>
      </c>
      <c r="B468" s="172" t="s">
        <v>364</v>
      </c>
      <c r="C468" s="5"/>
      <c r="D468" s="5"/>
      <c r="E468" s="12"/>
    </row>
    <row r="469" spans="1:5" ht="61.2" hidden="1" x14ac:dyDescent="0.3">
      <c r="A469" s="177">
        <v>191780</v>
      </c>
      <c r="B469" s="172" t="s">
        <v>390</v>
      </c>
      <c r="C469" s="5"/>
      <c r="D469" s="5"/>
      <c r="E469" s="12"/>
    </row>
    <row r="470" spans="1:5" ht="61.2" hidden="1" x14ac:dyDescent="0.3">
      <c r="A470" s="177">
        <v>192052</v>
      </c>
      <c r="B470" s="172" t="s">
        <v>339</v>
      </c>
      <c r="C470" s="5"/>
      <c r="D470" s="5"/>
      <c r="E470" s="12"/>
    </row>
    <row r="471" spans="1:5" ht="40.799999999999997" hidden="1" x14ac:dyDescent="0.3">
      <c r="A471" s="177">
        <v>196756</v>
      </c>
      <c r="B471" s="172" t="s">
        <v>361</v>
      </c>
      <c r="C471" s="5"/>
      <c r="D471" s="5"/>
      <c r="E471" s="12"/>
    </row>
    <row r="472" spans="1:5" ht="51" hidden="1" x14ac:dyDescent="0.3">
      <c r="A472" s="177">
        <v>198797</v>
      </c>
      <c r="B472" s="172" t="s">
        <v>325</v>
      </c>
      <c r="C472" s="5"/>
      <c r="D472" s="5"/>
      <c r="E472" s="12"/>
    </row>
    <row r="473" spans="1:5" ht="51" hidden="1" x14ac:dyDescent="0.3">
      <c r="A473" s="177">
        <v>198798</v>
      </c>
      <c r="B473" s="172" t="s">
        <v>389</v>
      </c>
      <c r="C473" s="5"/>
      <c r="D473" s="5"/>
      <c r="E473" s="12"/>
    </row>
    <row r="474" spans="1:5" ht="51" hidden="1" x14ac:dyDescent="0.3">
      <c r="A474" s="177">
        <v>198809</v>
      </c>
      <c r="B474" s="172" t="s">
        <v>360</v>
      </c>
      <c r="C474" s="5"/>
      <c r="D474" s="5"/>
      <c r="E474" s="12"/>
    </row>
    <row r="475" spans="1:5" ht="51" hidden="1" x14ac:dyDescent="0.3">
      <c r="A475" s="177">
        <v>198811</v>
      </c>
      <c r="B475" s="172" t="s">
        <v>340</v>
      </c>
      <c r="C475" s="5"/>
      <c r="D475" s="5"/>
      <c r="E475" s="12"/>
    </row>
    <row r="476" spans="1:5" ht="51" hidden="1" x14ac:dyDescent="0.3">
      <c r="A476" s="177">
        <v>198810</v>
      </c>
      <c r="B476" s="172" t="s">
        <v>345</v>
      </c>
      <c r="C476" s="5"/>
      <c r="D476" s="5"/>
      <c r="E476" s="12"/>
    </row>
    <row r="477" spans="1:5" ht="51" hidden="1" x14ac:dyDescent="0.3">
      <c r="A477" s="177">
        <v>223766</v>
      </c>
      <c r="B477" s="172" t="s">
        <v>346</v>
      </c>
      <c r="C477" s="5"/>
      <c r="D477" s="5"/>
      <c r="E477" s="12"/>
    </row>
    <row r="478" spans="1:5" ht="40.799999999999997" hidden="1" x14ac:dyDescent="0.3">
      <c r="A478" s="177">
        <v>233400</v>
      </c>
      <c r="B478" s="172" t="s">
        <v>467</v>
      </c>
      <c r="C478" s="5"/>
      <c r="D478" s="5"/>
      <c r="E478" s="12"/>
    </row>
    <row r="479" spans="1:5" ht="51" hidden="1" x14ac:dyDescent="0.3">
      <c r="A479" s="177">
        <v>304808</v>
      </c>
      <c r="B479" s="172" t="s">
        <v>348</v>
      </c>
      <c r="C479" s="5"/>
      <c r="D479" s="5"/>
      <c r="E479" s="12"/>
    </row>
    <row r="480" spans="1:5" ht="51" hidden="1" x14ac:dyDescent="0.3">
      <c r="A480" s="177">
        <v>304809</v>
      </c>
      <c r="B480" s="172" t="s">
        <v>349</v>
      </c>
      <c r="C480" s="5"/>
      <c r="D480" s="5"/>
      <c r="E480" s="12"/>
    </row>
    <row r="481" spans="1:5" ht="51" hidden="1" x14ac:dyDescent="0.3">
      <c r="A481" s="177">
        <v>304810</v>
      </c>
      <c r="B481" s="172" t="s">
        <v>344</v>
      </c>
      <c r="C481" s="5"/>
      <c r="D481" s="5"/>
      <c r="E481" s="12"/>
    </row>
    <row r="482" spans="1:5" ht="51" hidden="1" x14ac:dyDescent="0.3">
      <c r="A482" s="177">
        <v>304811</v>
      </c>
      <c r="B482" s="172" t="s">
        <v>347</v>
      </c>
      <c r="C482" s="5"/>
      <c r="D482" s="5"/>
      <c r="E482" s="12"/>
    </row>
    <row r="483" spans="1:5" ht="40.799999999999997" hidden="1" x14ac:dyDescent="0.3">
      <c r="A483" s="177">
        <v>65022</v>
      </c>
      <c r="B483" s="172" t="s">
        <v>462</v>
      </c>
      <c r="C483" s="5"/>
      <c r="D483" s="5"/>
      <c r="E483" s="12"/>
    </row>
    <row r="484" spans="1:5" ht="40.799999999999997" hidden="1" x14ac:dyDescent="0.3">
      <c r="A484" s="177">
        <v>65024</v>
      </c>
      <c r="B484" s="172" t="s">
        <v>466</v>
      </c>
      <c r="C484" s="5"/>
      <c r="D484" s="5"/>
      <c r="E484" s="12"/>
    </row>
    <row r="485" spans="1:5" ht="40.799999999999997" hidden="1" x14ac:dyDescent="0.3">
      <c r="A485" s="177">
        <v>65029</v>
      </c>
      <c r="B485" s="172" t="s">
        <v>484</v>
      </c>
      <c r="C485" s="5"/>
      <c r="D485" s="5"/>
      <c r="E485" s="12"/>
    </row>
    <row r="486" spans="1:5" ht="40.799999999999997" hidden="1" x14ac:dyDescent="0.3">
      <c r="A486" s="177">
        <v>65032</v>
      </c>
      <c r="B486" s="172" t="s">
        <v>463</v>
      </c>
      <c r="C486" s="5"/>
      <c r="D486" s="5"/>
      <c r="E486" s="12"/>
    </row>
    <row r="487" spans="1:5" ht="40.799999999999997" hidden="1" x14ac:dyDescent="0.3">
      <c r="A487" s="177">
        <v>65033</v>
      </c>
      <c r="B487" s="172" t="s">
        <v>464</v>
      </c>
      <c r="C487" s="5"/>
      <c r="D487" s="5"/>
      <c r="E487" s="12"/>
    </row>
    <row r="488" spans="1:5" ht="40.799999999999997" hidden="1" x14ac:dyDescent="0.3">
      <c r="A488" s="177">
        <v>65034</v>
      </c>
      <c r="B488" s="172" t="s">
        <v>465</v>
      </c>
      <c r="C488" s="5"/>
      <c r="D488" s="5"/>
      <c r="E488" s="12"/>
    </row>
    <row r="489" spans="1:5" ht="30.6" hidden="1" x14ac:dyDescent="0.3">
      <c r="A489" s="177">
        <v>65035</v>
      </c>
      <c r="B489" s="172" t="s">
        <v>472</v>
      </c>
      <c r="C489" s="5"/>
      <c r="D489" s="5"/>
      <c r="E489" s="12"/>
    </row>
    <row r="490" spans="1:5" ht="30.6" hidden="1" x14ac:dyDescent="0.3">
      <c r="A490" s="177">
        <v>65038</v>
      </c>
      <c r="B490" s="172" t="s">
        <v>460</v>
      </c>
      <c r="C490" s="5"/>
      <c r="D490" s="5"/>
      <c r="E490" s="12"/>
    </row>
    <row r="491" spans="1:5" ht="40.799999999999997" hidden="1" x14ac:dyDescent="0.3">
      <c r="A491" s="177">
        <v>65039</v>
      </c>
      <c r="B491" s="172" t="s">
        <v>461</v>
      </c>
      <c r="C491" s="5"/>
      <c r="D491" s="5"/>
      <c r="E491" s="12"/>
    </row>
    <row r="492" spans="1:5" ht="40.799999999999997" hidden="1" x14ac:dyDescent="0.3">
      <c r="A492" s="177">
        <v>65105</v>
      </c>
      <c r="B492" s="172" t="s">
        <v>474</v>
      </c>
      <c r="C492" s="5"/>
      <c r="D492" s="5"/>
      <c r="E492" s="12"/>
    </row>
    <row r="493" spans="1:5" ht="40.799999999999997" hidden="1" x14ac:dyDescent="0.3">
      <c r="A493" s="177">
        <v>65115</v>
      </c>
      <c r="B493" s="172" t="s">
        <v>473</v>
      </c>
      <c r="C493" s="5"/>
      <c r="D493" s="5"/>
      <c r="E493" s="12"/>
    </row>
    <row r="494" spans="1:5" ht="40.799999999999997" hidden="1" x14ac:dyDescent="0.3">
      <c r="A494" s="177">
        <v>65470</v>
      </c>
      <c r="B494" s="172" t="s">
        <v>485</v>
      </c>
      <c r="C494" s="5"/>
      <c r="D494" s="5"/>
      <c r="E494" s="12"/>
    </row>
    <row r="495" spans="1:5" ht="40.799999999999997" hidden="1" x14ac:dyDescent="0.3">
      <c r="A495" s="177">
        <v>65471</v>
      </c>
      <c r="B495" s="172" t="s">
        <v>480</v>
      </c>
      <c r="C495" s="5"/>
      <c r="D495" s="5"/>
      <c r="E495" s="12"/>
    </row>
    <row r="496" spans="1:5" ht="40.799999999999997" hidden="1" x14ac:dyDescent="0.3">
      <c r="A496" s="177">
        <v>65480</v>
      </c>
      <c r="B496" s="172" t="s">
        <v>483</v>
      </c>
      <c r="C496" s="5"/>
      <c r="D496" s="5"/>
      <c r="E496" s="12"/>
    </row>
    <row r="497" spans="1:5" ht="40.799999999999997" hidden="1" x14ac:dyDescent="0.3">
      <c r="A497" s="177">
        <v>69031</v>
      </c>
      <c r="B497" s="172" t="s">
        <v>481</v>
      </c>
      <c r="C497" s="5"/>
      <c r="D497" s="5"/>
      <c r="E497" s="12"/>
    </row>
    <row r="498" spans="1:5" ht="40.799999999999997" hidden="1" x14ac:dyDescent="0.3">
      <c r="A498" s="177">
        <v>70025</v>
      </c>
      <c r="B498" s="172" t="s">
        <v>478</v>
      </c>
      <c r="C498" s="5"/>
      <c r="D498" s="5"/>
      <c r="E498" s="12"/>
    </row>
    <row r="499" spans="1:5" ht="40.799999999999997" hidden="1" x14ac:dyDescent="0.3">
      <c r="A499" s="177">
        <v>70026</v>
      </c>
      <c r="B499" s="172" t="s">
        <v>477</v>
      </c>
      <c r="C499" s="5"/>
      <c r="D499" s="5"/>
      <c r="E499" s="12"/>
    </row>
    <row r="500" spans="1:5" ht="40.799999999999997" hidden="1" x14ac:dyDescent="0.3">
      <c r="A500" s="177">
        <v>70027</v>
      </c>
      <c r="B500" s="172" t="s">
        <v>476</v>
      </c>
      <c r="C500" s="5"/>
      <c r="D500" s="5"/>
      <c r="E500" s="12"/>
    </row>
    <row r="501" spans="1:5" ht="40.799999999999997" hidden="1" x14ac:dyDescent="0.3">
      <c r="A501" s="177">
        <v>70029</v>
      </c>
      <c r="B501" s="172" t="s">
        <v>475</v>
      </c>
      <c r="C501" s="5"/>
      <c r="D501" s="5"/>
      <c r="E501" s="12"/>
    </row>
    <row r="502" spans="1:5" ht="40.799999999999997" hidden="1" x14ac:dyDescent="0.3">
      <c r="A502" s="177">
        <v>70030</v>
      </c>
      <c r="B502" s="172" t="s">
        <v>479</v>
      </c>
      <c r="C502" s="5"/>
      <c r="D502" s="5"/>
      <c r="E502" s="12"/>
    </row>
    <row r="503" spans="1:5" ht="40.799999999999997" hidden="1" x14ac:dyDescent="0.3">
      <c r="A503" s="177">
        <v>70032</v>
      </c>
      <c r="B503" s="172" t="s">
        <v>482</v>
      </c>
      <c r="C503" s="5"/>
      <c r="D503" s="5"/>
      <c r="E503" s="12"/>
    </row>
    <row r="504" spans="1:5" ht="40.799999999999997" hidden="1" x14ac:dyDescent="0.3">
      <c r="A504" s="177">
        <v>203423</v>
      </c>
      <c r="B504" s="172" t="s">
        <v>412</v>
      </c>
      <c r="C504" s="5"/>
      <c r="D504" s="5"/>
      <c r="E504" s="12"/>
    </row>
    <row r="505" spans="1:5" ht="40.799999999999997" hidden="1" x14ac:dyDescent="0.3">
      <c r="A505" s="177">
        <v>203424</v>
      </c>
      <c r="B505" s="172" t="s">
        <v>414</v>
      </c>
      <c r="C505" s="5"/>
      <c r="D505" s="5"/>
      <c r="E505" s="12"/>
    </row>
    <row r="506" spans="1:5" ht="40.799999999999997" hidden="1" x14ac:dyDescent="0.3">
      <c r="A506" s="177">
        <v>203425</v>
      </c>
      <c r="B506" s="172" t="s">
        <v>413</v>
      </c>
      <c r="C506" s="5"/>
      <c r="D506" s="5"/>
      <c r="E506" s="12"/>
    </row>
    <row r="507" spans="1:5" ht="40.799999999999997" hidden="1" x14ac:dyDescent="0.3">
      <c r="A507" s="177">
        <v>203426</v>
      </c>
      <c r="B507" s="172" t="s">
        <v>411</v>
      </c>
      <c r="C507" s="5"/>
      <c r="D507" s="5"/>
      <c r="E507" s="12"/>
    </row>
    <row r="508" spans="1:5" ht="51" hidden="1" x14ac:dyDescent="0.3">
      <c r="A508" s="177">
        <v>68650</v>
      </c>
      <c r="B508" s="172" t="s">
        <v>409</v>
      </c>
      <c r="C508" s="5"/>
      <c r="D508" s="5"/>
      <c r="E508" s="12"/>
    </row>
    <row r="509" spans="1:5" ht="51" hidden="1" x14ac:dyDescent="0.3">
      <c r="A509" s="177">
        <v>68674</v>
      </c>
      <c r="B509" s="172" t="s">
        <v>407</v>
      </c>
      <c r="C509" s="5"/>
      <c r="D509" s="5"/>
      <c r="E509" s="12"/>
    </row>
    <row r="510" spans="1:5" ht="51" hidden="1" x14ac:dyDescent="0.3">
      <c r="A510" s="177">
        <v>69210</v>
      </c>
      <c r="B510" s="172" t="s">
        <v>416</v>
      </c>
      <c r="C510" s="5"/>
      <c r="D510" s="5"/>
      <c r="E510" s="12"/>
    </row>
    <row r="511" spans="1:5" ht="51" hidden="1" x14ac:dyDescent="0.3">
      <c r="A511" s="177">
        <v>70075</v>
      </c>
      <c r="B511" s="172" t="s">
        <v>410</v>
      </c>
      <c r="C511" s="5"/>
      <c r="D511" s="5"/>
      <c r="E511" s="12"/>
    </row>
    <row r="512" spans="1:5" ht="51" hidden="1" x14ac:dyDescent="0.3">
      <c r="A512" s="177">
        <v>70076</v>
      </c>
      <c r="B512" s="172" t="s">
        <v>408</v>
      </c>
      <c r="C512" s="5"/>
      <c r="D512" s="5"/>
      <c r="E512" s="12"/>
    </row>
    <row r="513" spans="1:5" ht="51" hidden="1" x14ac:dyDescent="0.3">
      <c r="A513" s="177">
        <v>70077</v>
      </c>
      <c r="B513" s="172" t="s">
        <v>406</v>
      </c>
      <c r="C513" s="5"/>
      <c r="D513" s="5"/>
      <c r="E513" s="12"/>
    </row>
    <row r="514" spans="1:5" ht="51" hidden="1" x14ac:dyDescent="0.3">
      <c r="A514" s="177">
        <v>70099</v>
      </c>
      <c r="B514" s="172" t="s">
        <v>418</v>
      </c>
      <c r="C514" s="5"/>
      <c r="D514" s="5"/>
      <c r="E514" s="12"/>
    </row>
    <row r="515" spans="1:5" ht="51" hidden="1" x14ac:dyDescent="0.3">
      <c r="A515" s="177">
        <v>70100</v>
      </c>
      <c r="B515" s="172" t="s">
        <v>417</v>
      </c>
      <c r="C515" s="5"/>
      <c r="D515" s="5"/>
      <c r="E515" s="12"/>
    </row>
    <row r="516" spans="1:5" ht="51" hidden="1" x14ac:dyDescent="0.3">
      <c r="A516" s="177">
        <v>70101</v>
      </c>
      <c r="B516" s="172" t="s">
        <v>415</v>
      </c>
      <c r="C516" s="5"/>
      <c r="D516" s="5"/>
      <c r="E516" s="12"/>
    </row>
    <row r="517" spans="1:5" ht="40.799999999999997" hidden="1" x14ac:dyDescent="0.3">
      <c r="A517" s="177">
        <v>214991</v>
      </c>
      <c r="B517" s="172" t="s">
        <v>429</v>
      </c>
      <c r="C517" s="5"/>
      <c r="D517" s="5"/>
      <c r="E517" s="12">
        <v>105</v>
      </c>
    </row>
    <row r="518" spans="1:5" ht="51" hidden="1" x14ac:dyDescent="0.3">
      <c r="A518" s="177">
        <v>214993</v>
      </c>
      <c r="B518" s="172" t="s">
        <v>402</v>
      </c>
      <c r="C518" s="5"/>
      <c r="D518" s="5"/>
      <c r="E518" s="12">
        <v>105</v>
      </c>
    </row>
    <row r="519" spans="1:5" ht="61.2" hidden="1" x14ac:dyDescent="0.3">
      <c r="A519" s="177">
        <v>214994</v>
      </c>
      <c r="B519" s="172" t="s">
        <v>321</v>
      </c>
      <c r="C519" s="5"/>
      <c r="D519" s="5"/>
      <c r="E519" s="12">
        <v>105</v>
      </c>
    </row>
    <row r="520" spans="1:5" ht="40.799999999999997" hidden="1" x14ac:dyDescent="0.3">
      <c r="A520" s="177">
        <v>214995</v>
      </c>
      <c r="B520" s="172" t="s">
        <v>309</v>
      </c>
      <c r="C520" s="5"/>
      <c r="D520" s="5"/>
      <c r="E520" s="12">
        <v>105</v>
      </c>
    </row>
    <row r="521" spans="1:5" ht="40.799999999999997" hidden="1" x14ac:dyDescent="0.3">
      <c r="A521" s="177">
        <v>215001</v>
      </c>
      <c r="B521" s="172" t="s">
        <v>387</v>
      </c>
      <c r="C521" s="5"/>
      <c r="D521" s="5"/>
      <c r="E521" s="12">
        <v>105</v>
      </c>
    </row>
    <row r="522" spans="1:5" ht="51" hidden="1" x14ac:dyDescent="0.3">
      <c r="A522" s="177">
        <v>232860</v>
      </c>
      <c r="B522" s="172" t="s">
        <v>423</v>
      </c>
      <c r="C522" s="5"/>
      <c r="D522" s="5"/>
      <c r="E522" s="12">
        <v>105</v>
      </c>
    </row>
    <row r="523" spans="1:5" ht="40.799999999999997" hidden="1" x14ac:dyDescent="0.3">
      <c r="A523" s="177">
        <v>273822</v>
      </c>
      <c r="B523" s="172" t="s">
        <v>452</v>
      </c>
      <c r="C523" s="5"/>
      <c r="D523" s="5"/>
      <c r="E523" s="12">
        <v>105</v>
      </c>
    </row>
    <row r="524" spans="1:5" ht="51" hidden="1" x14ac:dyDescent="0.3">
      <c r="A524" s="177">
        <v>285492</v>
      </c>
      <c r="B524" s="172" t="s">
        <v>447</v>
      </c>
      <c r="C524" s="5"/>
      <c r="D524" s="5"/>
      <c r="E524" s="12">
        <v>105</v>
      </c>
    </row>
    <row r="525" spans="1:5" ht="51" hidden="1" x14ac:dyDescent="0.3">
      <c r="A525" s="177">
        <v>285493</v>
      </c>
      <c r="B525" s="172" t="s">
        <v>385</v>
      </c>
      <c r="C525" s="5"/>
      <c r="D525" s="5"/>
      <c r="E525" s="12">
        <v>105</v>
      </c>
    </row>
    <row r="526" spans="1:5" ht="51" hidden="1" x14ac:dyDescent="0.3">
      <c r="A526" s="177">
        <v>285494</v>
      </c>
      <c r="B526" s="172" t="s">
        <v>369</v>
      </c>
      <c r="C526" s="5"/>
      <c r="D526" s="5"/>
      <c r="E526" s="12">
        <v>105</v>
      </c>
    </row>
    <row r="527" spans="1:5" ht="40.799999999999997" hidden="1" x14ac:dyDescent="0.3">
      <c r="A527" s="177">
        <v>225135</v>
      </c>
      <c r="B527" s="172" t="s">
        <v>288</v>
      </c>
      <c r="C527" s="5"/>
      <c r="D527" s="5"/>
      <c r="E527" s="12"/>
    </row>
    <row r="528" spans="1:5" ht="40.799999999999997" hidden="1" x14ac:dyDescent="0.3">
      <c r="A528" s="177">
        <v>225136</v>
      </c>
      <c r="B528" s="172" t="s">
        <v>421</v>
      </c>
      <c r="C528" s="5"/>
      <c r="D528" s="5"/>
      <c r="E528" s="12"/>
    </row>
    <row r="529" spans="1:5" ht="51" hidden="1" x14ac:dyDescent="0.3">
      <c r="A529" s="177">
        <v>225137</v>
      </c>
      <c r="B529" s="172" t="s">
        <v>311</v>
      </c>
      <c r="C529" s="5"/>
      <c r="D529" s="5"/>
      <c r="E529" s="12"/>
    </row>
    <row r="530" spans="1:5" ht="40.799999999999997" hidden="1" x14ac:dyDescent="0.3">
      <c r="A530" s="177">
        <v>225138</v>
      </c>
      <c r="B530" s="172" t="s">
        <v>295</v>
      </c>
      <c r="C530" s="5"/>
      <c r="D530" s="5"/>
      <c r="E530" s="12"/>
    </row>
    <row r="531" spans="1:5" ht="40.799999999999997" hidden="1" x14ac:dyDescent="0.3">
      <c r="A531" s="177">
        <v>282083</v>
      </c>
      <c r="B531" s="172" t="s">
        <v>372</v>
      </c>
      <c r="C531" s="5"/>
      <c r="D531" s="5"/>
      <c r="E531" s="12"/>
    </row>
    <row r="532" spans="1:5" ht="61.2" hidden="1" x14ac:dyDescent="0.3">
      <c r="A532" s="177">
        <v>307952</v>
      </c>
      <c r="B532" s="172" t="s">
        <v>1532</v>
      </c>
      <c r="C532" s="5"/>
      <c r="D532" s="5"/>
      <c r="E532" s="12">
        <v>105</v>
      </c>
    </row>
    <row r="533" spans="1:5" ht="61.2" hidden="1" x14ac:dyDescent="0.3">
      <c r="A533" s="177">
        <v>71400</v>
      </c>
      <c r="B533" s="172" t="s">
        <v>42</v>
      </c>
      <c r="C533" s="5"/>
      <c r="D533" s="5"/>
      <c r="E533" s="12">
        <v>105</v>
      </c>
    </row>
    <row r="534" spans="1:5" ht="61.2" hidden="1" x14ac:dyDescent="0.3">
      <c r="A534" s="177">
        <v>71401</v>
      </c>
      <c r="B534" s="172" t="s">
        <v>47</v>
      </c>
      <c r="C534" s="5"/>
      <c r="D534" s="5"/>
      <c r="E534" s="12">
        <v>105</v>
      </c>
    </row>
    <row r="535" spans="1:5" ht="51" hidden="1" x14ac:dyDescent="0.3">
      <c r="A535" s="177">
        <v>71402</v>
      </c>
      <c r="B535" s="172" t="s">
        <v>1533</v>
      </c>
      <c r="C535" s="5"/>
      <c r="D535" s="5"/>
      <c r="E535" s="12">
        <v>105</v>
      </c>
    </row>
    <row r="536" spans="1:5" ht="51" hidden="1" x14ac:dyDescent="0.3">
      <c r="A536" s="177">
        <v>71404</v>
      </c>
      <c r="B536" s="172" t="s">
        <v>84</v>
      </c>
      <c r="C536" s="5"/>
      <c r="D536" s="5"/>
      <c r="E536" s="12">
        <v>105</v>
      </c>
    </row>
    <row r="537" spans="1:5" ht="51" hidden="1" x14ac:dyDescent="0.3">
      <c r="A537" s="177">
        <v>315525</v>
      </c>
      <c r="B537" s="172" t="s">
        <v>59</v>
      </c>
      <c r="C537" s="5"/>
      <c r="D537" s="5"/>
      <c r="E537" s="12"/>
    </row>
    <row r="538" spans="1:5" ht="40.799999999999997" hidden="1" x14ac:dyDescent="0.3">
      <c r="A538" s="177">
        <v>58985</v>
      </c>
      <c r="B538" s="172" t="s">
        <v>270</v>
      </c>
      <c r="C538" s="5"/>
      <c r="D538" s="5"/>
      <c r="E538" s="12"/>
    </row>
    <row r="539" spans="1:5" ht="40.799999999999997" hidden="1" x14ac:dyDescent="0.3">
      <c r="A539" s="177">
        <v>59500</v>
      </c>
      <c r="B539" s="172" t="s">
        <v>33</v>
      </c>
      <c r="C539" s="5"/>
      <c r="D539" s="5"/>
      <c r="E539" s="12"/>
    </row>
    <row r="540" spans="1:5" ht="40.799999999999997" hidden="1" x14ac:dyDescent="0.3">
      <c r="A540" s="177">
        <v>59035</v>
      </c>
      <c r="B540" s="172" t="s">
        <v>28</v>
      </c>
      <c r="C540" s="5"/>
      <c r="D540" s="5"/>
      <c r="E540" s="12"/>
    </row>
    <row r="541" spans="1:5" ht="40.799999999999997" hidden="1" x14ac:dyDescent="0.3">
      <c r="A541" s="177">
        <v>59541</v>
      </c>
      <c r="B541" s="172" t="s">
        <v>34</v>
      </c>
      <c r="C541" s="5"/>
      <c r="D541" s="5"/>
      <c r="E541" s="12"/>
    </row>
    <row r="542" spans="1:5" hidden="1" x14ac:dyDescent="0.3">
      <c r="A542" s="183" t="s">
        <v>1285</v>
      </c>
      <c r="B542" s="6"/>
      <c r="C542" s="6"/>
      <c r="D542" s="6"/>
      <c r="E542" s="13"/>
    </row>
    <row r="543" spans="1:5" ht="57" hidden="1" x14ac:dyDescent="0.3">
      <c r="A543" s="184">
        <v>116164</v>
      </c>
      <c r="B543" s="7" t="s">
        <v>488</v>
      </c>
      <c r="C543" s="5" t="s">
        <v>489</v>
      </c>
      <c r="D543" s="5" t="s">
        <v>490</v>
      </c>
      <c r="E543" s="14" t="s">
        <v>27</v>
      </c>
    </row>
    <row r="544" spans="1:5" ht="57" hidden="1" x14ac:dyDescent="0.3">
      <c r="A544" s="184">
        <v>116165</v>
      </c>
      <c r="B544" s="7" t="s">
        <v>491</v>
      </c>
      <c r="C544" s="5" t="s">
        <v>489</v>
      </c>
      <c r="D544" s="5" t="s">
        <v>492</v>
      </c>
      <c r="E544" s="14" t="s">
        <v>29</v>
      </c>
    </row>
    <row r="545" spans="1:5" ht="68.400000000000006" hidden="1" x14ac:dyDescent="0.3">
      <c r="A545" s="184">
        <v>129025</v>
      </c>
      <c r="B545" s="7" t="s">
        <v>493</v>
      </c>
      <c r="C545" s="5" t="s">
        <v>489</v>
      </c>
      <c r="D545" s="5" t="s">
        <v>23</v>
      </c>
      <c r="E545" s="14" t="s">
        <v>27</v>
      </c>
    </row>
    <row r="546" spans="1:5" ht="57" hidden="1" x14ac:dyDescent="0.3">
      <c r="A546" s="184">
        <v>132362</v>
      </c>
      <c r="B546" s="7" t="s">
        <v>494</v>
      </c>
      <c r="C546" s="5" t="s">
        <v>489</v>
      </c>
      <c r="D546" s="5" t="s">
        <v>23</v>
      </c>
      <c r="E546" s="14" t="s">
        <v>27</v>
      </c>
    </row>
    <row r="547" spans="1:5" ht="57" hidden="1" x14ac:dyDescent="0.3">
      <c r="A547" s="184">
        <v>128472</v>
      </c>
      <c r="B547" s="7" t="s">
        <v>495</v>
      </c>
      <c r="C547" s="5" t="s">
        <v>489</v>
      </c>
      <c r="D547" s="5" t="s">
        <v>23</v>
      </c>
      <c r="E547" s="14" t="s">
        <v>27</v>
      </c>
    </row>
    <row r="548" spans="1:5" ht="57" hidden="1" x14ac:dyDescent="0.3">
      <c r="A548" s="184">
        <v>116175</v>
      </c>
      <c r="B548" s="7" t="s">
        <v>496</v>
      </c>
      <c r="C548" s="5" t="s">
        <v>489</v>
      </c>
      <c r="D548" s="5" t="s">
        <v>23</v>
      </c>
      <c r="E548" s="14" t="s">
        <v>27</v>
      </c>
    </row>
    <row r="549" spans="1:5" ht="57" hidden="1" x14ac:dyDescent="0.3">
      <c r="A549" s="184">
        <v>129023</v>
      </c>
      <c r="B549" s="7" t="s">
        <v>497</v>
      </c>
      <c r="C549" s="5" t="s">
        <v>489</v>
      </c>
      <c r="D549" s="5" t="s">
        <v>23</v>
      </c>
      <c r="E549" s="14" t="s">
        <v>27</v>
      </c>
    </row>
    <row r="550" spans="1:5" ht="57" hidden="1" x14ac:dyDescent="0.3">
      <c r="A550" s="184">
        <v>222927</v>
      </c>
      <c r="B550" s="7" t="s">
        <v>498</v>
      </c>
      <c r="C550" s="5" t="s">
        <v>489</v>
      </c>
      <c r="D550" s="5" t="s">
        <v>23</v>
      </c>
      <c r="E550" s="14" t="s">
        <v>27</v>
      </c>
    </row>
    <row r="551" spans="1:5" ht="68.400000000000006" hidden="1" x14ac:dyDescent="0.3">
      <c r="A551" s="184">
        <v>129006</v>
      </c>
      <c r="B551" s="7" t="s">
        <v>499</v>
      </c>
      <c r="C551" s="5" t="s">
        <v>489</v>
      </c>
      <c r="D551" s="5" t="s">
        <v>23</v>
      </c>
      <c r="E551" s="14" t="s">
        <v>27</v>
      </c>
    </row>
    <row r="552" spans="1:5" ht="57" hidden="1" x14ac:dyDescent="0.3">
      <c r="A552" s="184">
        <v>129013</v>
      </c>
      <c r="B552" s="7" t="s">
        <v>500</v>
      </c>
      <c r="C552" s="5" t="s">
        <v>489</v>
      </c>
      <c r="D552" s="5" t="s">
        <v>23</v>
      </c>
      <c r="E552" s="14" t="s">
        <v>22</v>
      </c>
    </row>
    <row r="553" spans="1:5" ht="68.400000000000006" hidden="1" x14ac:dyDescent="0.3">
      <c r="A553" s="184">
        <v>132363</v>
      </c>
      <c r="B553" s="7" t="s">
        <v>501</v>
      </c>
      <c r="C553" s="5" t="s">
        <v>489</v>
      </c>
      <c r="D553" s="5" t="s">
        <v>23</v>
      </c>
      <c r="E553" s="14" t="s">
        <v>27</v>
      </c>
    </row>
    <row r="554" spans="1:5" ht="68.400000000000006" hidden="1" x14ac:dyDescent="0.3">
      <c r="A554" s="184">
        <v>129007</v>
      </c>
      <c r="B554" s="7" t="s">
        <v>502</v>
      </c>
      <c r="C554" s="5" t="s">
        <v>489</v>
      </c>
      <c r="D554" s="5" t="s">
        <v>23</v>
      </c>
      <c r="E554" s="14" t="s">
        <v>27</v>
      </c>
    </row>
    <row r="555" spans="1:5" ht="57" hidden="1" x14ac:dyDescent="0.3">
      <c r="A555" s="184">
        <v>129016</v>
      </c>
      <c r="B555" s="7" t="s">
        <v>503</v>
      </c>
      <c r="C555" s="5" t="s">
        <v>489</v>
      </c>
      <c r="D555" s="5" t="s">
        <v>23</v>
      </c>
      <c r="E555" s="14" t="s">
        <v>27</v>
      </c>
    </row>
    <row r="556" spans="1:5" ht="68.400000000000006" hidden="1" x14ac:dyDescent="0.3">
      <c r="A556" s="184">
        <v>129011</v>
      </c>
      <c r="B556" s="7" t="s">
        <v>504</v>
      </c>
      <c r="C556" s="5" t="s">
        <v>489</v>
      </c>
      <c r="D556" s="5" t="s">
        <v>23</v>
      </c>
      <c r="E556" s="14" t="s">
        <v>27</v>
      </c>
    </row>
    <row r="557" spans="1:5" ht="57" hidden="1" x14ac:dyDescent="0.3">
      <c r="A557" s="184">
        <v>128471</v>
      </c>
      <c r="B557" s="7" t="s">
        <v>505</v>
      </c>
      <c r="C557" s="5" t="s">
        <v>489</v>
      </c>
      <c r="D557" s="5" t="s">
        <v>23</v>
      </c>
      <c r="E557" s="14" t="s">
        <v>27</v>
      </c>
    </row>
    <row r="558" spans="1:5" ht="68.400000000000006" hidden="1" x14ac:dyDescent="0.3">
      <c r="A558" s="184">
        <v>129000</v>
      </c>
      <c r="B558" s="7" t="s">
        <v>506</v>
      </c>
      <c r="C558" s="5" t="s">
        <v>489</v>
      </c>
      <c r="D558" s="5" t="s">
        <v>23</v>
      </c>
      <c r="E558" s="14" t="s">
        <v>29</v>
      </c>
    </row>
    <row r="559" spans="1:5" ht="68.400000000000006" hidden="1" x14ac:dyDescent="0.3">
      <c r="A559" s="184">
        <v>129018</v>
      </c>
      <c r="B559" s="7" t="s">
        <v>507</v>
      </c>
      <c r="C559" s="5" t="s">
        <v>489</v>
      </c>
      <c r="D559" s="5" t="s">
        <v>23</v>
      </c>
      <c r="E559" s="14" t="s">
        <v>27</v>
      </c>
    </row>
    <row r="560" spans="1:5" ht="57" hidden="1" x14ac:dyDescent="0.3">
      <c r="A560" s="184">
        <v>129004</v>
      </c>
      <c r="B560" s="7" t="s">
        <v>508</v>
      </c>
      <c r="C560" s="5" t="s">
        <v>489</v>
      </c>
      <c r="D560" s="5" t="s">
        <v>23</v>
      </c>
      <c r="E560" s="14" t="s">
        <v>27</v>
      </c>
    </row>
    <row r="561" spans="1:5" ht="68.400000000000006" hidden="1" x14ac:dyDescent="0.3">
      <c r="A561" s="184">
        <v>129019</v>
      </c>
      <c r="B561" s="7" t="s">
        <v>509</v>
      </c>
      <c r="C561" s="5" t="s">
        <v>489</v>
      </c>
      <c r="D561" s="5" t="s">
        <v>23</v>
      </c>
      <c r="E561" s="14" t="s">
        <v>27</v>
      </c>
    </row>
    <row r="562" spans="1:5" ht="68.400000000000006" hidden="1" x14ac:dyDescent="0.3">
      <c r="A562" s="184">
        <v>118930</v>
      </c>
      <c r="B562" s="7" t="s">
        <v>510</v>
      </c>
      <c r="C562" s="5" t="s">
        <v>489</v>
      </c>
      <c r="D562" s="5" t="s">
        <v>23</v>
      </c>
      <c r="E562" s="14" t="s">
        <v>27</v>
      </c>
    </row>
    <row r="563" spans="1:5" ht="57" hidden="1" x14ac:dyDescent="0.3">
      <c r="A563" s="184">
        <v>132364</v>
      </c>
      <c r="B563" s="7" t="s">
        <v>511</v>
      </c>
      <c r="C563" s="5" t="s">
        <v>489</v>
      </c>
      <c r="D563" s="5" t="s">
        <v>23</v>
      </c>
      <c r="E563" s="14" t="s">
        <v>25</v>
      </c>
    </row>
    <row r="564" spans="1:5" ht="68.400000000000006" hidden="1" x14ac:dyDescent="0.3">
      <c r="A564" s="184">
        <v>116199</v>
      </c>
      <c r="B564" s="7" t="s">
        <v>512</v>
      </c>
      <c r="C564" s="5" t="s">
        <v>489</v>
      </c>
      <c r="D564" s="5" t="s">
        <v>492</v>
      </c>
      <c r="E564" s="14" t="s">
        <v>22</v>
      </c>
    </row>
    <row r="565" spans="1:5" ht="68.400000000000006" hidden="1" x14ac:dyDescent="0.3">
      <c r="A565" s="184">
        <v>129008</v>
      </c>
      <c r="B565" s="7" t="s">
        <v>513</v>
      </c>
      <c r="C565" s="5" t="s">
        <v>489</v>
      </c>
      <c r="D565" s="5" t="s">
        <v>23</v>
      </c>
      <c r="E565" s="14" t="s">
        <v>27</v>
      </c>
    </row>
    <row r="566" spans="1:5" ht="68.400000000000006" hidden="1" x14ac:dyDescent="0.3">
      <c r="A566" s="184">
        <v>129015</v>
      </c>
      <c r="B566" s="7" t="s">
        <v>514</v>
      </c>
      <c r="C566" s="5" t="s">
        <v>489</v>
      </c>
      <c r="D566" s="5" t="s">
        <v>23</v>
      </c>
      <c r="E566" s="14" t="s">
        <v>27</v>
      </c>
    </row>
    <row r="567" spans="1:5" ht="57" hidden="1" x14ac:dyDescent="0.3">
      <c r="A567" s="184">
        <v>116190</v>
      </c>
      <c r="B567" s="7" t="s">
        <v>515</v>
      </c>
      <c r="C567" s="5" t="s">
        <v>489</v>
      </c>
      <c r="D567" s="5" t="s">
        <v>23</v>
      </c>
      <c r="E567" s="14" t="s">
        <v>27</v>
      </c>
    </row>
    <row r="568" spans="1:5" ht="68.400000000000006" hidden="1" x14ac:dyDescent="0.3">
      <c r="A568" s="184">
        <v>128999</v>
      </c>
      <c r="B568" s="7" t="s">
        <v>516</v>
      </c>
      <c r="C568" s="5" t="s">
        <v>489</v>
      </c>
      <c r="D568" s="5" t="s">
        <v>23</v>
      </c>
      <c r="E568" s="14" t="s">
        <v>27</v>
      </c>
    </row>
    <row r="569" spans="1:5" ht="57" hidden="1" x14ac:dyDescent="0.3">
      <c r="A569" s="184">
        <v>129021</v>
      </c>
      <c r="B569" s="7" t="s">
        <v>517</v>
      </c>
      <c r="C569" s="5" t="s">
        <v>489</v>
      </c>
      <c r="D569" s="5" t="s">
        <v>23</v>
      </c>
      <c r="E569" s="14" t="s">
        <v>29</v>
      </c>
    </row>
    <row r="570" spans="1:5" ht="57" hidden="1" x14ac:dyDescent="0.3">
      <c r="A570" s="184">
        <v>116182</v>
      </c>
      <c r="B570" s="7" t="s">
        <v>518</v>
      </c>
      <c r="C570" s="5" t="s">
        <v>489</v>
      </c>
      <c r="D570" s="5" t="s">
        <v>492</v>
      </c>
      <c r="E570" s="14" t="s">
        <v>22</v>
      </c>
    </row>
    <row r="571" spans="1:5" ht="57" hidden="1" x14ac:dyDescent="0.3">
      <c r="A571" s="184">
        <v>129005</v>
      </c>
      <c r="B571" s="7" t="s">
        <v>519</v>
      </c>
      <c r="C571" s="5" t="s">
        <v>489</v>
      </c>
      <c r="D571" s="5" t="s">
        <v>23</v>
      </c>
      <c r="E571" s="14" t="s">
        <v>27</v>
      </c>
    </row>
    <row r="572" spans="1:5" ht="57" hidden="1" x14ac:dyDescent="0.3">
      <c r="A572" s="184">
        <v>129001</v>
      </c>
      <c r="B572" s="7" t="s">
        <v>520</v>
      </c>
      <c r="C572" s="5" t="s">
        <v>489</v>
      </c>
      <c r="D572" s="5" t="s">
        <v>23</v>
      </c>
      <c r="E572" s="14" t="s">
        <v>27</v>
      </c>
    </row>
    <row r="573" spans="1:5" ht="68.400000000000006" hidden="1" x14ac:dyDescent="0.3">
      <c r="A573" s="184">
        <v>129003</v>
      </c>
      <c r="B573" s="7" t="s">
        <v>521</v>
      </c>
      <c r="C573" s="5" t="s">
        <v>489</v>
      </c>
      <c r="D573" s="5" t="s">
        <v>23</v>
      </c>
      <c r="E573" s="14" t="s">
        <v>27</v>
      </c>
    </row>
    <row r="574" spans="1:5" ht="68.400000000000006" hidden="1" x14ac:dyDescent="0.3">
      <c r="A574" s="184">
        <v>129020</v>
      </c>
      <c r="B574" s="7" t="s">
        <v>522</v>
      </c>
      <c r="C574" s="5" t="s">
        <v>489</v>
      </c>
      <c r="D574" s="5" t="s">
        <v>23</v>
      </c>
      <c r="E574" s="14" t="s">
        <v>25</v>
      </c>
    </row>
    <row r="575" spans="1:5" ht="45.6" hidden="1" x14ac:dyDescent="0.3">
      <c r="A575" s="184">
        <v>59698</v>
      </c>
      <c r="B575" s="7" t="s">
        <v>523</v>
      </c>
      <c r="C575" s="5" t="s">
        <v>524</v>
      </c>
      <c r="D575" s="5" t="s">
        <v>525</v>
      </c>
      <c r="E575" s="14" t="s">
        <v>22</v>
      </c>
    </row>
    <row r="576" spans="1:5" ht="57" hidden="1" x14ac:dyDescent="0.3">
      <c r="A576" s="184">
        <v>59678</v>
      </c>
      <c r="B576" s="7" t="s">
        <v>526</v>
      </c>
      <c r="C576" s="5" t="s">
        <v>524</v>
      </c>
      <c r="D576" s="5" t="s">
        <v>23</v>
      </c>
      <c r="E576" s="14" t="s">
        <v>27</v>
      </c>
    </row>
    <row r="577" spans="1:5" ht="68.400000000000006" hidden="1" x14ac:dyDescent="0.3">
      <c r="A577" s="184">
        <v>262394</v>
      </c>
      <c r="B577" s="7" t="s">
        <v>527</v>
      </c>
      <c r="C577" s="5" t="s">
        <v>524</v>
      </c>
      <c r="D577" s="5" t="s">
        <v>23</v>
      </c>
      <c r="E577" s="14" t="s">
        <v>25</v>
      </c>
    </row>
    <row r="578" spans="1:5" ht="57" hidden="1" x14ac:dyDescent="0.3">
      <c r="A578" s="184">
        <v>264564</v>
      </c>
      <c r="B578" s="7" t="s">
        <v>528</v>
      </c>
      <c r="C578" s="5" t="s">
        <v>524</v>
      </c>
      <c r="D578" s="5" t="s">
        <v>23</v>
      </c>
      <c r="E578" s="14" t="s">
        <v>25</v>
      </c>
    </row>
    <row r="579" spans="1:5" hidden="1" x14ac:dyDescent="0.3">
      <c r="A579" s="185" t="s">
        <v>1315</v>
      </c>
      <c r="B579" s="4"/>
      <c r="C579" s="4"/>
      <c r="D579" s="4"/>
      <c r="E579" s="15"/>
    </row>
    <row r="580" spans="1:5" ht="68.400000000000006" hidden="1" x14ac:dyDescent="0.3">
      <c r="A580" s="16">
        <v>118133</v>
      </c>
      <c r="B580" s="8" t="s">
        <v>1286</v>
      </c>
      <c r="C580" s="8" t="s">
        <v>1287</v>
      </c>
      <c r="D580" s="8" t="s">
        <v>23</v>
      </c>
      <c r="E580" s="17">
        <v>105</v>
      </c>
    </row>
    <row r="581" spans="1:5" ht="68.400000000000006" hidden="1" x14ac:dyDescent="0.3">
      <c r="A581" s="16">
        <v>122580</v>
      </c>
      <c r="B581" s="8" t="s">
        <v>1288</v>
      </c>
      <c r="C581" s="8" t="s">
        <v>352</v>
      </c>
      <c r="D581" s="8" t="s">
        <v>23</v>
      </c>
      <c r="E581" s="17">
        <v>105</v>
      </c>
    </row>
    <row r="582" spans="1:5" ht="68.400000000000006" hidden="1" x14ac:dyDescent="0.3">
      <c r="A582" s="16">
        <v>118132</v>
      </c>
      <c r="B582" s="8" t="s">
        <v>1289</v>
      </c>
      <c r="C582" s="8" t="s">
        <v>1290</v>
      </c>
      <c r="D582" s="8" t="s">
        <v>23</v>
      </c>
      <c r="E582" s="17">
        <v>105</v>
      </c>
    </row>
    <row r="583" spans="1:5" ht="68.400000000000006" hidden="1" x14ac:dyDescent="0.3">
      <c r="A583" s="16">
        <v>109137</v>
      </c>
      <c r="B583" s="8" t="s">
        <v>1291</v>
      </c>
      <c r="C583" s="8" t="s">
        <v>352</v>
      </c>
      <c r="D583" s="8" t="s">
        <v>23</v>
      </c>
      <c r="E583" s="17">
        <v>105</v>
      </c>
    </row>
    <row r="584" spans="1:5" ht="68.400000000000006" hidden="1" x14ac:dyDescent="0.3">
      <c r="A584" s="16">
        <v>109143</v>
      </c>
      <c r="B584" s="8" t="s">
        <v>1292</v>
      </c>
      <c r="C584" s="8" t="s">
        <v>352</v>
      </c>
      <c r="D584" s="8" t="s">
        <v>23</v>
      </c>
      <c r="E584" s="17">
        <v>105</v>
      </c>
    </row>
    <row r="585" spans="1:5" ht="68.400000000000006" hidden="1" x14ac:dyDescent="0.3">
      <c r="A585" s="16">
        <v>118130</v>
      </c>
      <c r="B585" s="8" t="s">
        <v>1293</v>
      </c>
      <c r="C585" s="8" t="s">
        <v>1290</v>
      </c>
      <c r="D585" s="8" t="s">
        <v>23</v>
      </c>
      <c r="E585" s="17">
        <v>105</v>
      </c>
    </row>
    <row r="586" spans="1:5" ht="68.400000000000006" hidden="1" x14ac:dyDescent="0.3">
      <c r="A586" s="16">
        <v>109145</v>
      </c>
      <c r="B586" s="8" t="s">
        <v>1294</v>
      </c>
      <c r="C586" s="8" t="s">
        <v>352</v>
      </c>
      <c r="D586" s="8" t="s">
        <v>23</v>
      </c>
      <c r="E586" s="17">
        <v>105</v>
      </c>
    </row>
    <row r="587" spans="1:5" ht="68.400000000000006" hidden="1" x14ac:dyDescent="0.3">
      <c r="A587" s="16">
        <v>118131</v>
      </c>
      <c r="B587" s="8" t="s">
        <v>1295</v>
      </c>
      <c r="C587" s="8" t="s">
        <v>1287</v>
      </c>
      <c r="D587" s="8" t="s">
        <v>23</v>
      </c>
      <c r="E587" s="17">
        <v>105</v>
      </c>
    </row>
    <row r="588" spans="1:5" ht="68.400000000000006" hidden="1" x14ac:dyDescent="0.3">
      <c r="A588" s="16">
        <v>109152</v>
      </c>
      <c r="B588" s="8" t="s">
        <v>1296</v>
      </c>
      <c r="C588" s="8" t="s">
        <v>352</v>
      </c>
      <c r="D588" s="8" t="s">
        <v>23</v>
      </c>
      <c r="E588" s="17">
        <v>105</v>
      </c>
    </row>
    <row r="589" spans="1:5" ht="79.8" hidden="1" x14ac:dyDescent="0.3">
      <c r="A589" s="16">
        <v>109155</v>
      </c>
      <c r="B589" s="8" t="s">
        <v>1297</v>
      </c>
      <c r="C589" s="8" t="s">
        <v>352</v>
      </c>
      <c r="D589" s="8" t="s">
        <v>23</v>
      </c>
      <c r="E589" s="17">
        <v>105</v>
      </c>
    </row>
    <row r="590" spans="1:5" ht="79.8" hidden="1" x14ac:dyDescent="0.3">
      <c r="A590" s="16">
        <v>131584</v>
      </c>
      <c r="B590" s="8" t="s">
        <v>1298</v>
      </c>
      <c r="C590" s="8" t="s">
        <v>352</v>
      </c>
      <c r="D590" s="8" t="s">
        <v>23</v>
      </c>
      <c r="E590" s="17">
        <v>105</v>
      </c>
    </row>
    <row r="591" spans="1:5" ht="68.400000000000006" hidden="1" x14ac:dyDescent="0.3">
      <c r="A591" s="16">
        <v>118129</v>
      </c>
      <c r="B591" s="8" t="s">
        <v>1299</v>
      </c>
      <c r="C591" s="8" t="s">
        <v>352</v>
      </c>
      <c r="D591" s="8" t="s">
        <v>23</v>
      </c>
      <c r="E591" s="17">
        <v>105</v>
      </c>
    </row>
    <row r="592" spans="1:5" ht="68.400000000000006" hidden="1" x14ac:dyDescent="0.3">
      <c r="A592" s="16">
        <v>1550</v>
      </c>
      <c r="B592" s="8" t="s">
        <v>1300</v>
      </c>
      <c r="C592" s="8" t="s">
        <v>352</v>
      </c>
      <c r="D592" s="8" t="s">
        <v>23</v>
      </c>
      <c r="E592" s="17">
        <v>105</v>
      </c>
    </row>
    <row r="593" spans="1:5" ht="68.400000000000006" hidden="1" x14ac:dyDescent="0.3">
      <c r="A593" s="16">
        <v>118128</v>
      </c>
      <c r="B593" s="8" t="s">
        <v>1301</v>
      </c>
      <c r="C593" s="8" t="s">
        <v>352</v>
      </c>
      <c r="D593" s="8" t="s">
        <v>23</v>
      </c>
      <c r="E593" s="17">
        <v>105</v>
      </c>
    </row>
    <row r="594" spans="1:5" ht="68.400000000000006" hidden="1" x14ac:dyDescent="0.3">
      <c r="A594" s="16">
        <v>130003</v>
      </c>
      <c r="B594" s="8" t="s">
        <v>1302</v>
      </c>
      <c r="C594" s="8" t="s">
        <v>352</v>
      </c>
      <c r="D594" s="8" t="s">
        <v>23</v>
      </c>
      <c r="E594" s="17">
        <v>105</v>
      </c>
    </row>
    <row r="595" spans="1:5" ht="57" hidden="1" x14ac:dyDescent="0.3">
      <c r="A595" s="16">
        <v>284491</v>
      </c>
      <c r="B595" s="8" t="s">
        <v>1303</v>
      </c>
      <c r="C595" s="8" t="s">
        <v>1304</v>
      </c>
      <c r="D595" s="8" t="s">
        <v>1305</v>
      </c>
      <c r="E595" s="17">
        <v>105</v>
      </c>
    </row>
    <row r="596" spans="1:5" ht="57" hidden="1" x14ac:dyDescent="0.3">
      <c r="A596" s="16">
        <v>308714</v>
      </c>
      <c r="B596" s="8" t="s">
        <v>1306</v>
      </c>
      <c r="C596" s="8" t="s">
        <v>1304</v>
      </c>
      <c r="D596" s="8" t="s">
        <v>1305</v>
      </c>
      <c r="E596" s="17">
        <v>105</v>
      </c>
    </row>
    <row r="597" spans="1:5" ht="57" hidden="1" x14ac:dyDescent="0.3">
      <c r="A597" s="16">
        <v>229023</v>
      </c>
      <c r="B597" s="8" t="s">
        <v>1307</v>
      </c>
      <c r="C597" s="8" t="s">
        <v>1308</v>
      </c>
      <c r="D597" s="8" t="s">
        <v>1305</v>
      </c>
      <c r="E597" s="17">
        <v>105</v>
      </c>
    </row>
    <row r="598" spans="1:5" ht="57" hidden="1" x14ac:dyDescent="0.3">
      <c r="A598" s="16">
        <v>229029</v>
      </c>
      <c r="B598" s="8" t="s">
        <v>1309</v>
      </c>
      <c r="C598" s="8" t="s">
        <v>352</v>
      </c>
      <c r="D598" s="8" t="s">
        <v>1305</v>
      </c>
      <c r="E598" s="17">
        <v>105</v>
      </c>
    </row>
    <row r="599" spans="1:5" ht="57" hidden="1" x14ac:dyDescent="0.3">
      <c r="A599" s="16">
        <v>229051</v>
      </c>
      <c r="B599" s="8" t="s">
        <v>1310</v>
      </c>
      <c r="C599" s="8" t="s">
        <v>1308</v>
      </c>
      <c r="D599" s="8" t="s">
        <v>1305</v>
      </c>
      <c r="E599" s="17">
        <v>105</v>
      </c>
    </row>
    <row r="600" spans="1:5" ht="57" hidden="1" x14ac:dyDescent="0.3">
      <c r="A600" s="16">
        <v>264210</v>
      </c>
      <c r="B600" s="8" t="s">
        <v>1311</v>
      </c>
      <c r="C600" s="8" t="s">
        <v>1304</v>
      </c>
      <c r="D600" s="8" t="s">
        <v>1305</v>
      </c>
      <c r="E600" s="17">
        <v>105</v>
      </c>
    </row>
    <row r="601" spans="1:5" ht="57" hidden="1" x14ac:dyDescent="0.3">
      <c r="A601" s="16">
        <v>279315</v>
      </c>
      <c r="B601" s="8" t="s">
        <v>1312</v>
      </c>
      <c r="C601" s="8" t="s">
        <v>352</v>
      </c>
      <c r="D601" s="8" t="s">
        <v>1313</v>
      </c>
      <c r="E601" s="17">
        <v>105</v>
      </c>
    </row>
    <row r="602" spans="1:5" ht="57" hidden="1" x14ac:dyDescent="0.3">
      <c r="A602" s="16">
        <v>279316</v>
      </c>
      <c r="B602" s="8" t="s">
        <v>1314</v>
      </c>
      <c r="C602" s="8" t="s">
        <v>352</v>
      </c>
      <c r="D602" s="8" t="s">
        <v>1313</v>
      </c>
      <c r="E602" s="17">
        <v>105</v>
      </c>
    </row>
    <row r="603" spans="1:5" ht="68.400000000000006" hidden="1" x14ac:dyDescent="0.3">
      <c r="A603" s="16">
        <v>127757</v>
      </c>
      <c r="B603" s="8" t="s">
        <v>1316</v>
      </c>
      <c r="C603" s="8" t="s">
        <v>1317</v>
      </c>
      <c r="D603" s="8" t="s">
        <v>21</v>
      </c>
      <c r="E603" s="17">
        <v>105</v>
      </c>
    </row>
    <row r="604" spans="1:5" ht="68.400000000000006" hidden="1" x14ac:dyDescent="0.3">
      <c r="A604" s="16">
        <v>127758</v>
      </c>
      <c r="B604" s="8" t="s">
        <v>1318</v>
      </c>
      <c r="C604" s="8" t="s">
        <v>1317</v>
      </c>
      <c r="D604" s="8" t="s">
        <v>21</v>
      </c>
      <c r="E604" s="17">
        <v>105</v>
      </c>
    </row>
    <row r="605" spans="1:5" ht="68.400000000000006" hidden="1" x14ac:dyDescent="0.3">
      <c r="A605" s="16">
        <v>127756</v>
      </c>
      <c r="B605" s="8" t="s">
        <v>1319</v>
      </c>
      <c r="C605" s="8" t="s">
        <v>1317</v>
      </c>
      <c r="D605" s="8" t="s">
        <v>21</v>
      </c>
      <c r="E605" s="17">
        <v>105</v>
      </c>
    </row>
    <row r="606" spans="1:5" ht="68.400000000000006" hidden="1" x14ac:dyDescent="0.3">
      <c r="A606" s="16">
        <v>127761</v>
      </c>
      <c r="B606" s="8" t="s">
        <v>1320</v>
      </c>
      <c r="C606" s="8" t="s">
        <v>1317</v>
      </c>
      <c r="D606" s="8" t="s">
        <v>21</v>
      </c>
      <c r="E606" s="17">
        <v>105</v>
      </c>
    </row>
    <row r="607" spans="1:5" ht="68.400000000000006" hidden="1" x14ac:dyDescent="0.3">
      <c r="A607" s="16">
        <v>127762</v>
      </c>
      <c r="B607" s="8" t="s">
        <v>1321</v>
      </c>
      <c r="C607" s="8" t="s">
        <v>1317</v>
      </c>
      <c r="D607" s="8" t="s">
        <v>21</v>
      </c>
      <c r="E607" s="17">
        <v>105</v>
      </c>
    </row>
    <row r="608" spans="1:5" ht="51" hidden="1" x14ac:dyDescent="0.3">
      <c r="A608" s="186" t="s">
        <v>1753</v>
      </c>
      <c r="B608" s="173" t="s">
        <v>1286</v>
      </c>
      <c r="C608" s="174"/>
      <c r="D608" s="174"/>
      <c r="E608" s="178">
        <v>105</v>
      </c>
    </row>
    <row r="609" spans="1:5" ht="61.2" hidden="1" x14ac:dyDescent="0.3">
      <c r="A609" s="186" t="s">
        <v>1754</v>
      </c>
      <c r="B609" s="173" t="s">
        <v>1288</v>
      </c>
      <c r="C609" s="174"/>
      <c r="D609" s="174"/>
      <c r="E609" s="178">
        <v>105</v>
      </c>
    </row>
    <row r="610" spans="1:5" ht="40.799999999999997" hidden="1" x14ac:dyDescent="0.3">
      <c r="A610" s="186" t="s">
        <v>1755</v>
      </c>
      <c r="B610" s="173" t="s">
        <v>1289</v>
      </c>
      <c r="C610" s="174"/>
      <c r="D610" s="174"/>
      <c r="E610" s="178">
        <v>105</v>
      </c>
    </row>
    <row r="611" spans="1:5" ht="61.2" hidden="1" x14ac:dyDescent="0.3">
      <c r="A611" s="186" t="s">
        <v>1756</v>
      </c>
      <c r="B611" s="173" t="s">
        <v>1291</v>
      </c>
      <c r="C611" s="174"/>
      <c r="D611" s="174"/>
      <c r="E611" s="178">
        <v>105</v>
      </c>
    </row>
    <row r="612" spans="1:5" ht="51" hidden="1" x14ac:dyDescent="0.3">
      <c r="A612" s="186" t="s">
        <v>1757</v>
      </c>
      <c r="B612" s="173" t="s">
        <v>1292</v>
      </c>
      <c r="C612" s="174"/>
      <c r="D612" s="174"/>
      <c r="E612" s="178">
        <v>105</v>
      </c>
    </row>
    <row r="613" spans="1:5" ht="40.799999999999997" hidden="1" x14ac:dyDescent="0.3">
      <c r="A613" s="186" t="s">
        <v>1758</v>
      </c>
      <c r="B613" s="173" t="s">
        <v>1293</v>
      </c>
      <c r="C613" s="174"/>
      <c r="D613" s="174"/>
      <c r="E613" s="178">
        <v>105</v>
      </c>
    </row>
    <row r="614" spans="1:5" ht="51" hidden="1" x14ac:dyDescent="0.3">
      <c r="A614" s="186" t="s">
        <v>1759</v>
      </c>
      <c r="B614" s="173" t="s">
        <v>1294</v>
      </c>
      <c r="C614" s="174"/>
      <c r="D614" s="174"/>
      <c r="E614" s="178">
        <v>105</v>
      </c>
    </row>
    <row r="615" spans="1:5" ht="51" hidden="1" x14ac:dyDescent="0.3">
      <c r="A615" s="186" t="s">
        <v>1760</v>
      </c>
      <c r="B615" s="173" t="s">
        <v>1295</v>
      </c>
      <c r="C615" s="174"/>
      <c r="D615" s="174"/>
      <c r="E615" s="178">
        <v>105</v>
      </c>
    </row>
    <row r="616" spans="1:5" ht="61.2" hidden="1" x14ac:dyDescent="0.3">
      <c r="A616" s="186" t="s">
        <v>1761</v>
      </c>
      <c r="B616" s="173" t="s">
        <v>1296</v>
      </c>
      <c r="C616" s="174"/>
      <c r="D616" s="174"/>
      <c r="E616" s="178">
        <v>105</v>
      </c>
    </row>
    <row r="617" spans="1:5" ht="61.2" hidden="1" x14ac:dyDescent="0.3">
      <c r="A617" s="186" t="s">
        <v>1762</v>
      </c>
      <c r="B617" s="173" t="s">
        <v>1297</v>
      </c>
      <c r="C617" s="174"/>
      <c r="D617" s="174"/>
      <c r="E617" s="178">
        <v>105</v>
      </c>
    </row>
    <row r="618" spans="1:5" ht="61.2" hidden="1" x14ac:dyDescent="0.3">
      <c r="A618" s="186" t="s">
        <v>1763</v>
      </c>
      <c r="B618" s="173" t="s">
        <v>1298</v>
      </c>
      <c r="C618" s="174"/>
      <c r="D618" s="174"/>
      <c r="E618" s="178">
        <v>105</v>
      </c>
    </row>
    <row r="619" spans="1:5" ht="61.2" hidden="1" x14ac:dyDescent="0.3">
      <c r="A619" s="186" t="s">
        <v>1764</v>
      </c>
      <c r="B619" s="173" t="s">
        <v>1299</v>
      </c>
      <c r="C619" s="174"/>
      <c r="D619" s="174"/>
      <c r="E619" s="178">
        <v>105</v>
      </c>
    </row>
    <row r="620" spans="1:5" ht="61.2" hidden="1" x14ac:dyDescent="0.3">
      <c r="A620" s="186" t="s">
        <v>1765</v>
      </c>
      <c r="B620" s="173" t="s">
        <v>1300</v>
      </c>
      <c r="C620" s="174"/>
      <c r="D620" s="174"/>
      <c r="E620" s="178">
        <v>105</v>
      </c>
    </row>
    <row r="621" spans="1:5" ht="61.2" hidden="1" x14ac:dyDescent="0.3">
      <c r="A621" s="186" t="s">
        <v>1766</v>
      </c>
      <c r="B621" s="173" t="s">
        <v>1301</v>
      </c>
      <c r="C621" s="174"/>
      <c r="D621" s="174"/>
      <c r="E621" s="178">
        <v>105</v>
      </c>
    </row>
    <row r="622" spans="1:5" ht="61.2" hidden="1" x14ac:dyDescent="0.3">
      <c r="A622" s="186" t="s">
        <v>1767</v>
      </c>
      <c r="B622" s="173" t="s">
        <v>1302</v>
      </c>
      <c r="C622" s="174"/>
      <c r="D622" s="174"/>
      <c r="E622" s="178">
        <v>105</v>
      </c>
    </row>
    <row r="623" spans="1:5" ht="51" hidden="1" x14ac:dyDescent="0.3">
      <c r="A623" s="186" t="s">
        <v>1768</v>
      </c>
      <c r="B623" s="173" t="s">
        <v>1303</v>
      </c>
      <c r="C623" s="174"/>
      <c r="D623" s="174"/>
      <c r="E623" s="178">
        <v>105</v>
      </c>
    </row>
    <row r="624" spans="1:5" ht="51" hidden="1" x14ac:dyDescent="0.3">
      <c r="A624" s="186" t="s">
        <v>1769</v>
      </c>
      <c r="B624" s="173" t="s">
        <v>1306</v>
      </c>
      <c r="C624" s="174"/>
      <c r="D624" s="174"/>
      <c r="E624" s="178">
        <v>105</v>
      </c>
    </row>
    <row r="625" spans="1:5" ht="51" hidden="1" x14ac:dyDescent="0.3">
      <c r="A625" s="186" t="s">
        <v>1770</v>
      </c>
      <c r="B625" s="173" t="s">
        <v>1307</v>
      </c>
      <c r="C625" s="174"/>
      <c r="D625" s="174"/>
      <c r="E625" s="178">
        <v>105</v>
      </c>
    </row>
    <row r="626" spans="1:5" ht="51" hidden="1" x14ac:dyDescent="0.3">
      <c r="A626" s="186" t="s">
        <v>1771</v>
      </c>
      <c r="B626" s="173" t="s">
        <v>1309</v>
      </c>
      <c r="C626" s="174"/>
      <c r="D626" s="174"/>
      <c r="E626" s="178">
        <v>105</v>
      </c>
    </row>
    <row r="627" spans="1:5" ht="51" hidden="1" x14ac:dyDescent="0.3">
      <c r="A627" s="186" t="s">
        <v>1772</v>
      </c>
      <c r="B627" s="173" t="s">
        <v>1310</v>
      </c>
      <c r="C627" s="174"/>
      <c r="D627" s="174"/>
      <c r="E627" s="178">
        <v>105</v>
      </c>
    </row>
    <row r="628" spans="1:5" ht="51" hidden="1" x14ac:dyDescent="0.3">
      <c r="A628" s="186" t="s">
        <v>1773</v>
      </c>
      <c r="B628" s="173" t="s">
        <v>1311</v>
      </c>
      <c r="C628" s="174"/>
      <c r="D628" s="174"/>
      <c r="E628" s="178">
        <v>105</v>
      </c>
    </row>
    <row r="629" spans="1:5" ht="51" hidden="1" x14ac:dyDescent="0.3">
      <c r="A629" s="186" t="s">
        <v>1774</v>
      </c>
      <c r="B629" s="173" t="s">
        <v>1316</v>
      </c>
      <c r="C629" s="174"/>
      <c r="D629" s="174"/>
      <c r="E629" s="178">
        <v>105</v>
      </c>
    </row>
    <row r="630" spans="1:5" ht="40.799999999999997" hidden="1" x14ac:dyDescent="0.3">
      <c r="A630" s="186" t="s">
        <v>1775</v>
      </c>
      <c r="B630" s="173" t="s">
        <v>1318</v>
      </c>
      <c r="C630" s="174"/>
      <c r="D630" s="174"/>
      <c r="E630" s="178">
        <v>105</v>
      </c>
    </row>
    <row r="631" spans="1:5" ht="40.799999999999997" hidden="1" x14ac:dyDescent="0.3">
      <c r="A631" s="186" t="s">
        <v>1776</v>
      </c>
      <c r="B631" s="173" t="s">
        <v>1319</v>
      </c>
      <c r="C631" s="174"/>
      <c r="D631" s="174"/>
      <c r="E631" s="178">
        <v>105</v>
      </c>
    </row>
    <row r="632" spans="1:5" ht="51" hidden="1" x14ac:dyDescent="0.3">
      <c r="A632" s="186" t="s">
        <v>1777</v>
      </c>
      <c r="B632" s="173" t="s">
        <v>1320</v>
      </c>
      <c r="C632" s="174"/>
      <c r="D632" s="174"/>
      <c r="E632" s="178">
        <v>105</v>
      </c>
    </row>
    <row r="633" spans="1:5" ht="51" hidden="1" x14ac:dyDescent="0.3">
      <c r="A633" s="186" t="s">
        <v>1778</v>
      </c>
      <c r="B633" s="173" t="s">
        <v>1321</v>
      </c>
      <c r="C633" s="174"/>
      <c r="D633" s="174"/>
      <c r="E633" s="178">
        <v>105</v>
      </c>
    </row>
    <row r="634" spans="1:5" ht="51" x14ac:dyDescent="0.3">
      <c r="A634" s="187" t="s">
        <v>1779</v>
      </c>
      <c r="B634" s="175" t="s">
        <v>1780</v>
      </c>
      <c r="C634" s="176"/>
      <c r="D634" s="176"/>
      <c r="E634" s="179">
        <v>105</v>
      </c>
    </row>
    <row r="635" spans="1:5" ht="51" x14ac:dyDescent="0.3">
      <c r="A635" s="187" t="s">
        <v>1781</v>
      </c>
      <c r="B635" s="175" t="s">
        <v>1782</v>
      </c>
      <c r="C635" s="176"/>
      <c r="D635" s="176"/>
      <c r="E635" s="179">
        <v>105</v>
      </c>
    </row>
    <row r="636" spans="1:5" ht="51" x14ac:dyDescent="0.3">
      <c r="A636" s="187" t="s">
        <v>1783</v>
      </c>
      <c r="B636" s="175" t="s">
        <v>1784</v>
      </c>
      <c r="C636" s="176"/>
      <c r="D636" s="176"/>
      <c r="E636" s="179">
        <v>105</v>
      </c>
    </row>
    <row r="637" spans="1:5" ht="51" x14ac:dyDescent="0.3">
      <c r="A637" s="187" t="s">
        <v>1785</v>
      </c>
      <c r="B637" s="175" t="s">
        <v>1786</v>
      </c>
      <c r="C637" s="176"/>
      <c r="D637" s="176"/>
      <c r="E637" s="179">
        <v>105</v>
      </c>
    </row>
    <row r="638" spans="1:5" ht="51" x14ac:dyDescent="0.3">
      <c r="A638" s="187" t="s">
        <v>1787</v>
      </c>
      <c r="B638" s="175" t="s">
        <v>1788</v>
      </c>
      <c r="C638" s="176"/>
      <c r="D638" s="176"/>
      <c r="E638" s="179">
        <v>105</v>
      </c>
    </row>
    <row r="639" spans="1:5" ht="40.799999999999997" x14ac:dyDescent="0.3">
      <c r="A639" s="187" t="s">
        <v>1789</v>
      </c>
      <c r="B639" s="175" t="s">
        <v>1790</v>
      </c>
      <c r="C639" s="176"/>
      <c r="D639" s="176"/>
      <c r="E639" s="179">
        <v>105</v>
      </c>
    </row>
    <row r="640" spans="1:5" ht="51" x14ac:dyDescent="0.3">
      <c r="A640" s="187" t="s">
        <v>1791</v>
      </c>
      <c r="B640" s="175" t="s">
        <v>1792</v>
      </c>
      <c r="C640" s="176"/>
      <c r="D640" s="176"/>
      <c r="E640" s="179">
        <v>105</v>
      </c>
    </row>
    <row r="641" spans="1:5" ht="51" x14ac:dyDescent="0.3">
      <c r="A641" s="187" t="s">
        <v>1793</v>
      </c>
      <c r="B641" s="175" t="s">
        <v>1794</v>
      </c>
      <c r="C641" s="176"/>
      <c r="D641" s="176"/>
      <c r="E641" s="179">
        <v>105</v>
      </c>
    </row>
    <row r="642" spans="1:5" ht="51" x14ac:dyDescent="0.3">
      <c r="A642" s="187" t="s">
        <v>1795</v>
      </c>
      <c r="B642" s="175" t="s">
        <v>1796</v>
      </c>
      <c r="C642" s="176"/>
      <c r="D642" s="176"/>
      <c r="E642" s="179">
        <v>105</v>
      </c>
    </row>
    <row r="643" spans="1:5" ht="51" x14ac:dyDescent="0.3">
      <c r="A643" s="187" t="s">
        <v>1797</v>
      </c>
      <c r="B643" s="175" t="s">
        <v>1798</v>
      </c>
      <c r="C643" s="176"/>
      <c r="D643" s="176"/>
      <c r="E643" s="179">
        <v>105</v>
      </c>
    </row>
    <row r="644" spans="1:5" ht="51" x14ac:dyDescent="0.3">
      <c r="A644" s="187" t="s">
        <v>1799</v>
      </c>
      <c r="B644" s="175" t="s">
        <v>1800</v>
      </c>
      <c r="C644" s="176"/>
      <c r="D644" s="176"/>
      <c r="E644" s="179">
        <v>105</v>
      </c>
    </row>
    <row r="645" spans="1:5" ht="51" x14ac:dyDescent="0.3">
      <c r="A645" s="187" t="s">
        <v>1801</v>
      </c>
      <c r="B645" s="175" t="s">
        <v>1802</v>
      </c>
      <c r="C645" s="176"/>
      <c r="D645" s="176"/>
      <c r="E645" s="179">
        <v>105</v>
      </c>
    </row>
    <row r="646" spans="1:5" ht="51" x14ac:dyDescent="0.3">
      <c r="A646" s="187" t="s">
        <v>1803</v>
      </c>
      <c r="B646" s="175" t="s">
        <v>1804</v>
      </c>
      <c r="C646" s="176"/>
      <c r="D646" s="176"/>
      <c r="E646" s="179">
        <v>105</v>
      </c>
    </row>
    <row r="647" spans="1:5" ht="51" x14ac:dyDescent="0.3">
      <c r="A647" s="187" t="s">
        <v>1805</v>
      </c>
      <c r="B647" s="175" t="s">
        <v>1806</v>
      </c>
      <c r="C647" s="176"/>
      <c r="D647" s="176"/>
      <c r="E647" s="179">
        <v>105</v>
      </c>
    </row>
    <row r="648" spans="1:5" ht="51" x14ac:dyDescent="0.3">
      <c r="A648" s="187" t="s">
        <v>1807</v>
      </c>
      <c r="B648" s="175" t="s">
        <v>1808</v>
      </c>
      <c r="C648" s="176"/>
      <c r="D648" s="176"/>
      <c r="E648" s="179">
        <v>105</v>
      </c>
    </row>
    <row r="649" spans="1:5" ht="51" hidden="1" x14ac:dyDescent="0.3">
      <c r="A649" s="187" t="s">
        <v>1809</v>
      </c>
      <c r="B649" s="175" t="s">
        <v>1810</v>
      </c>
      <c r="C649" s="176"/>
      <c r="D649" s="176"/>
      <c r="E649" s="179">
        <v>105</v>
      </c>
    </row>
    <row r="650" spans="1:5" ht="51" hidden="1" x14ac:dyDescent="0.3">
      <c r="A650" s="187" t="s">
        <v>1811</v>
      </c>
      <c r="B650" s="175" t="s">
        <v>1812</v>
      </c>
      <c r="C650" s="176"/>
      <c r="D650" s="176"/>
      <c r="E650" s="179">
        <v>105</v>
      </c>
    </row>
    <row r="651" spans="1:5" ht="51" hidden="1" x14ac:dyDescent="0.3">
      <c r="A651" s="187" t="s">
        <v>1813</v>
      </c>
      <c r="B651" s="175" t="s">
        <v>1814</v>
      </c>
      <c r="C651" s="176"/>
      <c r="D651" s="176"/>
      <c r="E651" s="179">
        <v>105</v>
      </c>
    </row>
    <row r="652" spans="1:5" ht="51" hidden="1" x14ac:dyDescent="0.3">
      <c r="A652" s="187" t="s">
        <v>1815</v>
      </c>
      <c r="B652" s="175" t="s">
        <v>1816</v>
      </c>
      <c r="C652" s="176"/>
      <c r="D652" s="176"/>
      <c r="E652" s="179">
        <v>105</v>
      </c>
    </row>
    <row r="653" spans="1:5" ht="51" hidden="1" x14ac:dyDescent="0.3">
      <c r="A653" s="187" t="s">
        <v>1817</v>
      </c>
      <c r="B653" s="175" t="s">
        <v>1818</v>
      </c>
      <c r="C653" s="176"/>
      <c r="D653" s="176"/>
      <c r="E653" s="179">
        <v>105</v>
      </c>
    </row>
    <row r="654" spans="1:5" ht="51" hidden="1" x14ac:dyDescent="0.3">
      <c r="A654" s="187" t="s">
        <v>1819</v>
      </c>
      <c r="B654" s="175" t="s">
        <v>1820</v>
      </c>
      <c r="C654" s="176"/>
      <c r="D654" s="176"/>
      <c r="E654" s="179">
        <v>105</v>
      </c>
    </row>
    <row r="655" spans="1:5" ht="51" hidden="1" x14ac:dyDescent="0.3">
      <c r="A655" s="187" t="s">
        <v>1821</v>
      </c>
      <c r="B655" s="175" t="s">
        <v>1822</v>
      </c>
      <c r="C655" s="176"/>
      <c r="D655" s="176"/>
      <c r="E655" s="179">
        <v>105</v>
      </c>
    </row>
    <row r="656" spans="1:5" ht="51" hidden="1" x14ac:dyDescent="0.3">
      <c r="A656" s="187" t="s">
        <v>1823</v>
      </c>
      <c r="B656" s="175" t="s">
        <v>1824</v>
      </c>
      <c r="C656" s="176"/>
      <c r="D656" s="176"/>
      <c r="E656" s="179">
        <v>105</v>
      </c>
    </row>
    <row r="657" spans="1:5" ht="40.799999999999997" hidden="1" x14ac:dyDescent="0.3">
      <c r="A657" s="187" t="s">
        <v>1825</v>
      </c>
      <c r="B657" s="175" t="s">
        <v>1826</v>
      </c>
      <c r="C657" s="176"/>
      <c r="D657" s="176"/>
      <c r="E657" s="179">
        <v>105</v>
      </c>
    </row>
    <row r="658" spans="1:5" ht="51" hidden="1" x14ac:dyDescent="0.3">
      <c r="A658" s="187" t="s">
        <v>1827</v>
      </c>
      <c r="B658" s="175" t="s">
        <v>1828</v>
      </c>
      <c r="C658" s="176"/>
      <c r="D658" s="176"/>
      <c r="E658" s="179">
        <v>105</v>
      </c>
    </row>
    <row r="659" spans="1:5" ht="51" hidden="1" x14ac:dyDescent="0.3">
      <c r="A659" s="187" t="s">
        <v>1829</v>
      </c>
      <c r="B659" s="175" t="s">
        <v>1830</v>
      </c>
      <c r="C659" s="176"/>
      <c r="D659" s="176"/>
      <c r="E659" s="179">
        <v>105</v>
      </c>
    </row>
    <row r="660" spans="1:5" ht="40.799999999999997" hidden="1" x14ac:dyDescent="0.3">
      <c r="A660" s="187" t="s">
        <v>1831</v>
      </c>
      <c r="B660" s="175" t="s">
        <v>1832</v>
      </c>
      <c r="C660" s="176"/>
      <c r="D660" s="176"/>
      <c r="E660" s="179">
        <v>105</v>
      </c>
    </row>
    <row r="661" spans="1:5" ht="40.799999999999997" hidden="1" x14ac:dyDescent="0.3">
      <c r="A661" s="187" t="s">
        <v>1833</v>
      </c>
      <c r="B661" s="175" t="s">
        <v>1834</v>
      </c>
      <c r="C661" s="176"/>
      <c r="D661" s="176"/>
      <c r="E661" s="179">
        <v>105</v>
      </c>
    </row>
    <row r="662" spans="1:5" ht="51" hidden="1" x14ac:dyDescent="0.3">
      <c r="A662" s="187" t="s">
        <v>1835</v>
      </c>
      <c r="B662" s="175" t="s">
        <v>1836</v>
      </c>
      <c r="C662" s="176"/>
      <c r="D662" s="176"/>
      <c r="E662" s="179">
        <v>105</v>
      </c>
    </row>
    <row r="663" spans="1:5" ht="51" hidden="1" x14ac:dyDescent="0.3">
      <c r="A663" s="187" t="s">
        <v>1837</v>
      </c>
      <c r="B663" s="175" t="s">
        <v>1838</v>
      </c>
      <c r="C663" s="176"/>
      <c r="D663" s="176"/>
      <c r="E663" s="179">
        <v>105</v>
      </c>
    </row>
    <row r="664" spans="1:5" ht="51" hidden="1" x14ac:dyDescent="0.3">
      <c r="A664" s="187">
        <v>199111</v>
      </c>
      <c r="B664" s="175" t="s">
        <v>1870</v>
      </c>
      <c r="C664" s="176"/>
      <c r="D664" s="176"/>
      <c r="E664" s="179">
        <v>105</v>
      </c>
    </row>
    <row r="665" spans="1:5" ht="51" hidden="1" x14ac:dyDescent="0.3">
      <c r="A665" s="187" t="s">
        <v>1839</v>
      </c>
      <c r="B665" s="175" t="s">
        <v>1871</v>
      </c>
      <c r="C665" s="176"/>
      <c r="D665" s="176"/>
      <c r="E665" s="179">
        <v>105</v>
      </c>
    </row>
    <row r="666" spans="1:5" ht="61.2" hidden="1" x14ac:dyDescent="0.3">
      <c r="A666" s="187" t="s">
        <v>1840</v>
      </c>
      <c r="B666" s="175" t="s">
        <v>1872</v>
      </c>
      <c r="C666" s="176"/>
      <c r="D666" s="176"/>
      <c r="E666" s="179">
        <v>105</v>
      </c>
    </row>
    <row r="667" spans="1:5" ht="51" hidden="1" x14ac:dyDescent="0.3">
      <c r="A667" s="187" t="s">
        <v>1841</v>
      </c>
      <c r="B667" s="175" t="s">
        <v>1873</v>
      </c>
      <c r="C667" s="176"/>
      <c r="D667" s="176"/>
      <c r="E667" s="179">
        <v>105</v>
      </c>
    </row>
    <row r="668" spans="1:5" ht="51" hidden="1" x14ac:dyDescent="0.3">
      <c r="A668" s="187" t="s">
        <v>1842</v>
      </c>
      <c r="B668" s="175" t="s">
        <v>1874</v>
      </c>
      <c r="C668" s="176"/>
      <c r="D668" s="176"/>
      <c r="E668" s="179">
        <v>105</v>
      </c>
    </row>
    <row r="669" spans="1:5" ht="51" hidden="1" x14ac:dyDescent="0.3">
      <c r="A669" s="187" t="s">
        <v>1843</v>
      </c>
      <c r="B669" s="175" t="s">
        <v>1875</v>
      </c>
      <c r="C669" s="176"/>
      <c r="D669" s="176"/>
      <c r="E669" s="179">
        <v>105</v>
      </c>
    </row>
    <row r="670" spans="1:5" ht="51" hidden="1" x14ac:dyDescent="0.3">
      <c r="A670" s="187" t="s">
        <v>1844</v>
      </c>
      <c r="B670" s="175" t="s">
        <v>1876</v>
      </c>
      <c r="C670" s="176"/>
      <c r="D670" s="176"/>
      <c r="E670" s="179">
        <v>105</v>
      </c>
    </row>
    <row r="671" spans="1:5" ht="61.2" hidden="1" x14ac:dyDescent="0.3">
      <c r="A671" s="187" t="s">
        <v>1845</v>
      </c>
      <c r="B671" s="175" t="s">
        <v>1877</v>
      </c>
      <c r="C671" s="176"/>
      <c r="D671" s="176"/>
      <c r="E671" s="179">
        <v>105</v>
      </c>
    </row>
    <row r="672" spans="1:5" ht="61.2" hidden="1" x14ac:dyDescent="0.3">
      <c r="A672" s="187" t="s">
        <v>1846</v>
      </c>
      <c r="B672" s="175" t="s">
        <v>1878</v>
      </c>
      <c r="C672" s="176"/>
      <c r="D672" s="176"/>
      <c r="E672" s="179">
        <v>105</v>
      </c>
    </row>
    <row r="673" spans="1:5" ht="51" hidden="1" x14ac:dyDescent="0.3">
      <c r="A673" s="187" t="s">
        <v>1847</v>
      </c>
      <c r="B673" s="175" t="s">
        <v>1879</v>
      </c>
      <c r="C673" s="176"/>
      <c r="D673" s="176"/>
      <c r="E673" s="179">
        <v>105</v>
      </c>
    </row>
    <row r="674" spans="1:5" ht="51" hidden="1" x14ac:dyDescent="0.3">
      <c r="A674" s="187" t="s">
        <v>1848</v>
      </c>
      <c r="B674" s="175" t="s">
        <v>1880</v>
      </c>
      <c r="C674" s="176"/>
      <c r="D674" s="176"/>
      <c r="E674" s="179">
        <v>105</v>
      </c>
    </row>
    <row r="675" spans="1:5" ht="51" hidden="1" x14ac:dyDescent="0.3">
      <c r="A675" s="187" t="s">
        <v>1849</v>
      </c>
      <c r="B675" s="175" t="s">
        <v>1881</v>
      </c>
      <c r="C675" s="176"/>
      <c r="D675" s="176"/>
      <c r="E675" s="179">
        <v>105</v>
      </c>
    </row>
    <row r="676" spans="1:5" ht="51" hidden="1" x14ac:dyDescent="0.3">
      <c r="A676" s="187" t="s">
        <v>1850</v>
      </c>
      <c r="B676" s="175" t="s">
        <v>1882</v>
      </c>
      <c r="C676" s="176"/>
      <c r="D676" s="176"/>
      <c r="E676" s="179">
        <v>105</v>
      </c>
    </row>
    <row r="677" spans="1:5" ht="51" hidden="1" x14ac:dyDescent="0.3">
      <c r="A677" s="187" t="s">
        <v>1851</v>
      </c>
      <c r="B677" s="175" t="s">
        <v>1883</v>
      </c>
      <c r="C677" s="176"/>
      <c r="D677" s="176"/>
      <c r="E677" s="179">
        <v>105</v>
      </c>
    </row>
    <row r="678" spans="1:5" ht="51" hidden="1" x14ac:dyDescent="0.3">
      <c r="A678" s="187" t="s">
        <v>1852</v>
      </c>
      <c r="B678" s="175" t="s">
        <v>1884</v>
      </c>
      <c r="C678" s="176"/>
      <c r="D678" s="176"/>
      <c r="E678" s="179">
        <v>105</v>
      </c>
    </row>
    <row r="679" spans="1:5" ht="61.2" hidden="1" x14ac:dyDescent="0.3">
      <c r="A679" s="187" t="s">
        <v>1853</v>
      </c>
      <c r="B679" s="175" t="s">
        <v>1885</v>
      </c>
      <c r="C679" s="176"/>
      <c r="D679" s="176"/>
      <c r="E679" s="179">
        <v>105</v>
      </c>
    </row>
    <row r="680" spans="1:5" ht="30.6" x14ac:dyDescent="0.3">
      <c r="A680" s="187" t="s">
        <v>1854</v>
      </c>
      <c r="B680" s="175" t="s">
        <v>1855</v>
      </c>
      <c r="C680" s="176"/>
      <c r="D680" s="176"/>
      <c r="E680" s="179">
        <v>105</v>
      </c>
    </row>
    <row r="681" spans="1:5" ht="30.6" x14ac:dyDescent="0.3">
      <c r="A681" s="187" t="s">
        <v>1856</v>
      </c>
      <c r="B681" s="175" t="s">
        <v>1857</v>
      </c>
      <c r="C681" s="176"/>
      <c r="D681" s="176"/>
      <c r="E681" s="179">
        <v>105</v>
      </c>
    </row>
    <row r="682" spans="1:5" ht="40.799999999999997" x14ac:dyDescent="0.3">
      <c r="A682" s="187" t="s">
        <v>1858</v>
      </c>
      <c r="B682" s="175" t="s">
        <v>1859</v>
      </c>
      <c r="C682" s="176"/>
      <c r="D682" s="176"/>
      <c r="E682" s="179">
        <v>105</v>
      </c>
    </row>
    <row r="683" spans="1:5" ht="30.6" x14ac:dyDescent="0.3">
      <c r="A683" s="187" t="s">
        <v>1860</v>
      </c>
      <c r="B683" s="175" t="s">
        <v>1861</v>
      </c>
      <c r="C683" s="176"/>
      <c r="D683" s="176"/>
      <c r="E683" s="179">
        <v>105</v>
      </c>
    </row>
    <row r="684" spans="1:5" ht="30.6" x14ac:dyDescent="0.3">
      <c r="A684" s="187" t="s">
        <v>1862</v>
      </c>
      <c r="B684" s="175" t="s">
        <v>1863</v>
      </c>
      <c r="C684" s="176"/>
      <c r="D684" s="176"/>
      <c r="E684" s="179">
        <v>105</v>
      </c>
    </row>
    <row r="685" spans="1:5" ht="30.6" x14ac:dyDescent="0.3">
      <c r="A685" s="187" t="s">
        <v>1864</v>
      </c>
      <c r="B685" s="175" t="s">
        <v>1865</v>
      </c>
      <c r="C685" s="176"/>
      <c r="D685" s="176"/>
      <c r="E685" s="179">
        <v>105</v>
      </c>
    </row>
    <row r="686" spans="1:5" ht="30.6" x14ac:dyDescent="0.3">
      <c r="A686" s="187" t="s">
        <v>1866</v>
      </c>
      <c r="B686" s="175" t="s">
        <v>1867</v>
      </c>
      <c r="C686" s="176"/>
      <c r="D686" s="176"/>
      <c r="E686" s="179">
        <v>105</v>
      </c>
    </row>
    <row r="687" spans="1:5" ht="31.2" thickBot="1" x14ac:dyDescent="0.35">
      <c r="A687" s="188" t="s">
        <v>1868</v>
      </c>
      <c r="B687" s="180" t="s">
        <v>1869</v>
      </c>
      <c r="C687" s="181"/>
      <c r="D687" s="181"/>
      <c r="E687" s="182">
        <v>105</v>
      </c>
    </row>
    <row r="688" spans="1:5" hidden="1" x14ac:dyDescent="0.3">
      <c r="A688" s="578" t="s">
        <v>1898</v>
      </c>
      <c r="B688" s="579"/>
    </row>
    <row r="689" spans="1:2" ht="61.2" hidden="1" x14ac:dyDescent="0.3">
      <c r="A689" s="197" t="s">
        <v>1899</v>
      </c>
      <c r="B689" s="198" t="s">
        <v>1900</v>
      </c>
    </row>
    <row r="690" spans="1:2" ht="61.2" hidden="1" x14ac:dyDescent="0.3">
      <c r="A690" s="197" t="s">
        <v>1901</v>
      </c>
      <c r="B690" s="198" t="s">
        <v>1902</v>
      </c>
    </row>
    <row r="691" spans="1:2" ht="61.2" hidden="1" x14ac:dyDescent="0.3">
      <c r="A691" s="197" t="s">
        <v>1903</v>
      </c>
      <c r="B691" s="198" t="s">
        <v>1904</v>
      </c>
    </row>
    <row r="692" spans="1:2" ht="51" hidden="1" x14ac:dyDescent="0.3">
      <c r="A692" s="197" t="s">
        <v>1905</v>
      </c>
      <c r="B692" s="198" t="s">
        <v>1906</v>
      </c>
    </row>
    <row r="693" spans="1:2" ht="51" hidden="1" x14ac:dyDescent="0.3">
      <c r="A693" s="197" t="s">
        <v>1907</v>
      </c>
      <c r="B693" s="198" t="s">
        <v>1908</v>
      </c>
    </row>
    <row r="694" spans="1:2" ht="51" hidden="1" x14ac:dyDescent="0.3">
      <c r="A694" s="197" t="s">
        <v>1909</v>
      </c>
      <c r="B694" s="198" t="s">
        <v>1910</v>
      </c>
    </row>
    <row r="695" spans="1:2" ht="51" hidden="1" x14ac:dyDescent="0.3">
      <c r="A695" s="197" t="s">
        <v>1911</v>
      </c>
      <c r="B695" s="198" t="s">
        <v>1912</v>
      </c>
    </row>
    <row r="696" spans="1:2" ht="71.400000000000006" hidden="1" x14ac:dyDescent="0.3">
      <c r="A696" s="197" t="s">
        <v>1913</v>
      </c>
      <c r="B696" s="198" t="s">
        <v>1914</v>
      </c>
    </row>
    <row r="697" spans="1:2" ht="71.400000000000006" hidden="1" x14ac:dyDescent="0.3">
      <c r="A697" s="197" t="s">
        <v>1915</v>
      </c>
      <c r="B697" s="198" t="s">
        <v>1916</v>
      </c>
    </row>
    <row r="698" spans="1:2" ht="40.799999999999997" hidden="1" x14ac:dyDescent="0.3">
      <c r="A698" s="197" t="s">
        <v>1917</v>
      </c>
      <c r="B698" s="198" t="s">
        <v>1918</v>
      </c>
    </row>
    <row r="699" spans="1:2" ht="51" hidden="1" x14ac:dyDescent="0.3">
      <c r="A699" s="197">
        <v>1404</v>
      </c>
      <c r="B699" s="198" t="s">
        <v>1919</v>
      </c>
    </row>
    <row r="700" spans="1:2" ht="51" hidden="1" x14ac:dyDescent="0.3">
      <c r="A700" s="197" t="s">
        <v>1920</v>
      </c>
      <c r="B700" s="198" t="s">
        <v>1921</v>
      </c>
    </row>
    <row r="701" spans="1:2" ht="51" hidden="1" x14ac:dyDescent="0.3">
      <c r="A701" s="197" t="s">
        <v>1922</v>
      </c>
      <c r="B701" s="198" t="s">
        <v>1923</v>
      </c>
    </row>
    <row r="702" spans="1:2" ht="51" hidden="1" x14ac:dyDescent="0.3">
      <c r="A702" s="197" t="s">
        <v>1924</v>
      </c>
      <c r="B702" s="198" t="s">
        <v>1925</v>
      </c>
    </row>
    <row r="703" spans="1:2" ht="51" hidden="1" x14ac:dyDescent="0.3">
      <c r="A703" s="197" t="s">
        <v>1926</v>
      </c>
      <c r="B703" s="198" t="s">
        <v>1927</v>
      </c>
    </row>
    <row r="704" spans="1:2" ht="51" hidden="1" x14ac:dyDescent="0.3">
      <c r="A704" s="197" t="s">
        <v>1928</v>
      </c>
      <c r="B704" s="198" t="s">
        <v>1929</v>
      </c>
    </row>
    <row r="705" spans="1:2" ht="51" hidden="1" x14ac:dyDescent="0.3">
      <c r="A705" s="197" t="s">
        <v>1930</v>
      </c>
      <c r="B705" s="198" t="s">
        <v>1931</v>
      </c>
    </row>
    <row r="706" spans="1:2" ht="51" hidden="1" x14ac:dyDescent="0.3">
      <c r="A706" s="197" t="s">
        <v>1932</v>
      </c>
      <c r="B706" s="198" t="s">
        <v>1933</v>
      </c>
    </row>
    <row r="707" spans="1:2" ht="51" hidden="1" x14ac:dyDescent="0.3">
      <c r="A707" s="197" t="s">
        <v>1934</v>
      </c>
      <c r="B707" s="198" t="s">
        <v>1935</v>
      </c>
    </row>
    <row r="708" spans="1:2" hidden="1" x14ac:dyDescent="0.3">
      <c r="A708" s="576" t="s">
        <v>1936</v>
      </c>
      <c r="B708" s="577"/>
    </row>
    <row r="709" spans="1:2" ht="40.799999999999997" hidden="1" x14ac:dyDescent="0.3">
      <c r="A709" s="197" t="s">
        <v>1937</v>
      </c>
      <c r="B709" s="198" t="s">
        <v>1938</v>
      </c>
    </row>
    <row r="710" spans="1:2" ht="40.799999999999997" hidden="1" x14ac:dyDescent="0.3">
      <c r="A710" s="197" t="s">
        <v>1939</v>
      </c>
      <c r="B710" s="198" t="s">
        <v>1940</v>
      </c>
    </row>
    <row r="711" spans="1:2" ht="40.799999999999997" hidden="1" x14ac:dyDescent="0.3">
      <c r="A711" s="197" t="s">
        <v>1941</v>
      </c>
      <c r="B711" s="198" t="s">
        <v>1942</v>
      </c>
    </row>
    <row r="712" spans="1:2" ht="40.799999999999997" hidden="1" x14ac:dyDescent="0.3">
      <c r="A712" s="197" t="s">
        <v>1943</v>
      </c>
      <c r="B712" s="198" t="s">
        <v>1944</v>
      </c>
    </row>
    <row r="713" spans="1:2" ht="40.799999999999997" hidden="1" x14ac:dyDescent="0.3">
      <c r="A713" s="197" t="s">
        <v>1945</v>
      </c>
      <c r="B713" s="198" t="s">
        <v>1946</v>
      </c>
    </row>
    <row r="714" spans="1:2" ht="40.799999999999997" hidden="1" x14ac:dyDescent="0.3">
      <c r="A714" s="197" t="s">
        <v>1947</v>
      </c>
      <c r="B714" s="198" t="s">
        <v>1948</v>
      </c>
    </row>
    <row r="715" spans="1:2" hidden="1" x14ac:dyDescent="0.3">
      <c r="A715" s="576" t="s">
        <v>1949</v>
      </c>
      <c r="B715" s="577"/>
    </row>
    <row r="716" spans="1:2" ht="40.799999999999997" hidden="1" x14ac:dyDescent="0.3">
      <c r="A716" s="197" t="s">
        <v>1950</v>
      </c>
      <c r="B716" s="198" t="s">
        <v>1951</v>
      </c>
    </row>
    <row r="717" spans="1:2" ht="40.799999999999997" hidden="1" x14ac:dyDescent="0.3">
      <c r="A717" s="197" t="s">
        <v>1952</v>
      </c>
      <c r="B717" s="198" t="s">
        <v>1953</v>
      </c>
    </row>
    <row r="718" spans="1:2" ht="40.799999999999997" hidden="1" x14ac:dyDescent="0.3">
      <c r="A718" s="197" t="s">
        <v>1954</v>
      </c>
      <c r="B718" s="198" t="s">
        <v>1955</v>
      </c>
    </row>
    <row r="719" spans="1:2" ht="40.799999999999997" hidden="1" x14ac:dyDescent="0.3">
      <c r="A719" s="197" t="s">
        <v>1956</v>
      </c>
      <c r="B719" s="198" t="s">
        <v>1957</v>
      </c>
    </row>
    <row r="720" spans="1:2" ht="40.799999999999997" hidden="1" x14ac:dyDescent="0.3">
      <c r="A720" s="197" t="s">
        <v>1958</v>
      </c>
      <c r="B720" s="198" t="s">
        <v>1959</v>
      </c>
    </row>
    <row r="721" spans="1:2" hidden="1" x14ac:dyDescent="0.3">
      <c r="A721" s="576" t="s">
        <v>1960</v>
      </c>
      <c r="B721" s="577"/>
    </row>
    <row r="722" spans="1:2" ht="40.799999999999997" hidden="1" x14ac:dyDescent="0.3">
      <c r="A722" s="197" t="s">
        <v>1961</v>
      </c>
      <c r="B722" s="198" t="s">
        <v>1962</v>
      </c>
    </row>
    <row r="723" spans="1:2" ht="40.799999999999997" hidden="1" x14ac:dyDescent="0.3">
      <c r="A723" s="197" t="s">
        <v>1963</v>
      </c>
      <c r="B723" s="198" t="s">
        <v>1964</v>
      </c>
    </row>
    <row r="724" spans="1:2" ht="40.799999999999997" hidden="1" x14ac:dyDescent="0.3">
      <c r="A724" s="197" t="s">
        <v>1965</v>
      </c>
      <c r="B724" s="198" t="s">
        <v>1966</v>
      </c>
    </row>
    <row r="725" spans="1:2" ht="40.799999999999997" hidden="1" x14ac:dyDescent="0.3">
      <c r="A725" s="197" t="s">
        <v>1967</v>
      </c>
      <c r="B725" s="198" t="s">
        <v>1968</v>
      </c>
    </row>
    <row r="726" spans="1:2" ht="51" hidden="1" x14ac:dyDescent="0.3">
      <c r="A726" s="197">
        <v>109905</v>
      </c>
      <c r="B726" s="198" t="s">
        <v>1969</v>
      </c>
    </row>
    <row r="727" spans="1:2" hidden="1" x14ac:dyDescent="0.3">
      <c r="A727" s="576" t="s">
        <v>1970</v>
      </c>
      <c r="B727" s="577"/>
    </row>
    <row r="728" spans="1:2" ht="40.799999999999997" hidden="1" x14ac:dyDescent="0.3">
      <c r="A728" s="197" t="s">
        <v>1971</v>
      </c>
      <c r="B728" s="198" t="s">
        <v>1972</v>
      </c>
    </row>
    <row r="729" spans="1:2" ht="51" hidden="1" x14ac:dyDescent="0.3">
      <c r="A729" s="197" t="s">
        <v>1973</v>
      </c>
      <c r="B729" s="198" t="s">
        <v>1974</v>
      </c>
    </row>
    <row r="730" spans="1:2" ht="40.799999999999997" hidden="1" x14ac:dyDescent="0.3">
      <c r="A730" s="197" t="s">
        <v>1975</v>
      </c>
      <c r="B730" s="198" t="s">
        <v>1976</v>
      </c>
    </row>
    <row r="731" spans="1:2" hidden="1" x14ac:dyDescent="0.3">
      <c r="A731" s="576" t="s">
        <v>1977</v>
      </c>
      <c r="B731" s="577"/>
    </row>
    <row r="732" spans="1:2" ht="51" hidden="1" x14ac:dyDescent="0.3">
      <c r="A732" s="197" t="s">
        <v>1978</v>
      </c>
      <c r="B732" s="198" t="s">
        <v>1979</v>
      </c>
    </row>
    <row r="733" spans="1:2" ht="51" hidden="1" x14ac:dyDescent="0.3">
      <c r="A733" s="197" t="s">
        <v>1980</v>
      </c>
      <c r="B733" s="198" t="s">
        <v>1981</v>
      </c>
    </row>
    <row r="734" spans="1:2" ht="51" hidden="1" x14ac:dyDescent="0.3">
      <c r="A734" s="197" t="s">
        <v>1982</v>
      </c>
      <c r="B734" s="198" t="s">
        <v>1983</v>
      </c>
    </row>
    <row r="735" spans="1:2" ht="51" hidden="1" x14ac:dyDescent="0.3">
      <c r="A735" s="197" t="s">
        <v>1984</v>
      </c>
      <c r="B735" s="198" t="s">
        <v>1985</v>
      </c>
    </row>
    <row r="736" spans="1:2" hidden="1" x14ac:dyDescent="0.3">
      <c r="A736" s="576" t="s">
        <v>1986</v>
      </c>
      <c r="B736" s="577"/>
    </row>
    <row r="737" spans="1:2" ht="40.799999999999997" hidden="1" x14ac:dyDescent="0.3">
      <c r="A737" s="197" t="s">
        <v>1987</v>
      </c>
      <c r="B737" s="198" t="s">
        <v>1988</v>
      </c>
    </row>
    <row r="738" spans="1:2" hidden="1" x14ac:dyDescent="0.3">
      <c r="A738" s="576" t="s">
        <v>1989</v>
      </c>
      <c r="B738" s="577"/>
    </row>
    <row r="739" spans="1:2" ht="40.799999999999997" hidden="1" x14ac:dyDescent="0.3">
      <c r="A739" s="197" t="s">
        <v>1990</v>
      </c>
      <c r="B739" s="198" t="s">
        <v>1991</v>
      </c>
    </row>
    <row r="740" spans="1:2" hidden="1" x14ac:dyDescent="0.3">
      <c r="A740" s="576" t="s">
        <v>1992</v>
      </c>
      <c r="B740" s="577"/>
    </row>
    <row r="741" spans="1:2" ht="40.799999999999997" hidden="1" x14ac:dyDescent="0.3">
      <c r="A741" s="197" t="s">
        <v>1993</v>
      </c>
      <c r="B741" s="198" t="s">
        <v>1994</v>
      </c>
    </row>
    <row r="742" spans="1:2" ht="40.799999999999997" hidden="1" x14ac:dyDescent="0.3">
      <c r="A742" s="197" t="s">
        <v>1995</v>
      </c>
      <c r="B742" s="198" t="s">
        <v>1996</v>
      </c>
    </row>
    <row r="743" spans="1:2" ht="51" hidden="1" x14ac:dyDescent="0.3">
      <c r="A743" s="197" t="s">
        <v>1997</v>
      </c>
      <c r="B743" s="198" t="s">
        <v>1998</v>
      </c>
    </row>
    <row r="744" spans="1:2" ht="51" hidden="1" x14ac:dyDescent="0.3">
      <c r="A744" s="197" t="s">
        <v>1999</v>
      </c>
      <c r="B744" s="198" t="s">
        <v>2000</v>
      </c>
    </row>
    <row r="745" spans="1:2" ht="51" hidden="1" x14ac:dyDescent="0.3">
      <c r="A745" s="197" t="s">
        <v>2001</v>
      </c>
      <c r="B745" s="198" t="s">
        <v>2002</v>
      </c>
    </row>
    <row r="746" spans="1:2" ht="51" hidden="1" x14ac:dyDescent="0.3">
      <c r="A746" s="197" t="s">
        <v>2003</v>
      </c>
      <c r="B746" s="198" t="s">
        <v>2004</v>
      </c>
    </row>
    <row r="747" spans="1:2" ht="51" hidden="1" x14ac:dyDescent="0.3">
      <c r="A747" s="197" t="s">
        <v>2005</v>
      </c>
      <c r="B747" s="198" t="s">
        <v>2006</v>
      </c>
    </row>
    <row r="748" spans="1:2" ht="51" hidden="1" x14ac:dyDescent="0.3">
      <c r="A748" s="197" t="s">
        <v>2007</v>
      </c>
      <c r="B748" s="198" t="s">
        <v>2008</v>
      </c>
    </row>
    <row r="749" spans="1:2" ht="51" hidden="1" x14ac:dyDescent="0.3">
      <c r="A749" s="197" t="s">
        <v>2009</v>
      </c>
      <c r="B749" s="198" t="s">
        <v>2010</v>
      </c>
    </row>
    <row r="750" spans="1:2" ht="51" hidden="1" x14ac:dyDescent="0.3">
      <c r="A750" s="197" t="s">
        <v>2011</v>
      </c>
      <c r="B750" s="198" t="s">
        <v>2012</v>
      </c>
    </row>
    <row r="751" spans="1:2" ht="51" hidden="1" x14ac:dyDescent="0.3">
      <c r="A751" s="197" t="s">
        <v>2013</v>
      </c>
      <c r="B751" s="198" t="s">
        <v>2014</v>
      </c>
    </row>
    <row r="752" spans="1:2" ht="51" hidden="1" x14ac:dyDescent="0.3">
      <c r="A752" s="197" t="s">
        <v>2015</v>
      </c>
      <c r="B752" s="198" t="s">
        <v>2016</v>
      </c>
    </row>
    <row r="753" spans="1:2" ht="51" hidden="1" x14ac:dyDescent="0.3">
      <c r="A753" s="197" t="s">
        <v>2017</v>
      </c>
      <c r="B753" s="198" t="s">
        <v>2018</v>
      </c>
    </row>
    <row r="754" spans="1:2" ht="51" hidden="1" x14ac:dyDescent="0.3">
      <c r="A754" s="197" t="s">
        <v>2019</v>
      </c>
      <c r="B754" s="198" t="s">
        <v>2020</v>
      </c>
    </row>
    <row r="755" spans="1:2" hidden="1" x14ac:dyDescent="0.3">
      <c r="A755" s="576" t="s">
        <v>2021</v>
      </c>
      <c r="B755" s="577"/>
    </row>
    <row r="756" spans="1:2" ht="40.799999999999997" hidden="1" x14ac:dyDescent="0.3">
      <c r="A756" s="197" t="s">
        <v>2022</v>
      </c>
      <c r="B756" s="198" t="s">
        <v>2023</v>
      </c>
    </row>
    <row r="757" spans="1:2" ht="51" hidden="1" x14ac:dyDescent="0.3">
      <c r="A757" s="197" t="s">
        <v>2024</v>
      </c>
      <c r="B757" s="198" t="s">
        <v>2025</v>
      </c>
    </row>
    <row r="758" spans="1:2" ht="51" hidden="1" x14ac:dyDescent="0.3">
      <c r="A758" s="197" t="s">
        <v>2026</v>
      </c>
      <c r="B758" s="198" t="s">
        <v>2027</v>
      </c>
    </row>
    <row r="759" spans="1:2" ht="51" hidden="1" x14ac:dyDescent="0.3">
      <c r="A759" s="197" t="s">
        <v>2028</v>
      </c>
      <c r="B759" s="198" t="s">
        <v>2029</v>
      </c>
    </row>
    <row r="760" spans="1:2" ht="51" hidden="1" x14ac:dyDescent="0.3">
      <c r="A760" s="197" t="s">
        <v>2030</v>
      </c>
      <c r="B760" s="198" t="s">
        <v>2031</v>
      </c>
    </row>
    <row r="761" spans="1:2" ht="51" hidden="1" x14ac:dyDescent="0.3">
      <c r="A761" s="197" t="s">
        <v>2032</v>
      </c>
      <c r="B761" s="198" t="s">
        <v>2033</v>
      </c>
    </row>
    <row r="762" spans="1:2" ht="51" hidden="1" x14ac:dyDescent="0.3">
      <c r="A762" s="197" t="s">
        <v>2034</v>
      </c>
      <c r="B762" s="198" t="s">
        <v>2035</v>
      </c>
    </row>
    <row r="763" spans="1:2" ht="51" hidden="1" x14ac:dyDescent="0.3">
      <c r="A763" s="197" t="s">
        <v>2036</v>
      </c>
      <c r="B763" s="198" t="s">
        <v>2037</v>
      </c>
    </row>
    <row r="764" spans="1:2" ht="51" hidden="1" x14ac:dyDescent="0.3">
      <c r="A764" s="197" t="s">
        <v>2038</v>
      </c>
      <c r="B764" s="198" t="s">
        <v>2039</v>
      </c>
    </row>
    <row r="765" spans="1:2" ht="51" hidden="1" x14ac:dyDescent="0.3">
      <c r="A765" s="197" t="s">
        <v>2040</v>
      </c>
      <c r="B765" s="198" t="s">
        <v>2041</v>
      </c>
    </row>
    <row r="766" spans="1:2" ht="51" hidden="1" x14ac:dyDescent="0.3">
      <c r="A766" s="197" t="s">
        <v>2042</v>
      </c>
      <c r="B766" s="198" t="s">
        <v>2043</v>
      </c>
    </row>
    <row r="767" spans="1:2" ht="51" hidden="1" x14ac:dyDescent="0.3">
      <c r="A767" s="197" t="s">
        <v>2044</v>
      </c>
      <c r="B767" s="198" t="s">
        <v>2045</v>
      </c>
    </row>
    <row r="768" spans="1:2" ht="51" hidden="1" x14ac:dyDescent="0.3">
      <c r="A768" s="197" t="s">
        <v>2046</v>
      </c>
      <c r="B768" s="198" t="s">
        <v>2047</v>
      </c>
    </row>
    <row r="769" spans="1:2" ht="51" hidden="1" x14ac:dyDescent="0.3">
      <c r="A769" s="197" t="s">
        <v>2048</v>
      </c>
      <c r="B769" s="198" t="s">
        <v>2049</v>
      </c>
    </row>
    <row r="770" spans="1:2" ht="51" hidden="1" x14ac:dyDescent="0.3">
      <c r="A770" s="197" t="s">
        <v>2050</v>
      </c>
      <c r="B770" s="198" t="s">
        <v>2051</v>
      </c>
    </row>
    <row r="771" spans="1:2" ht="51" hidden="1" x14ac:dyDescent="0.3">
      <c r="A771" s="197" t="s">
        <v>2052</v>
      </c>
      <c r="B771" s="198" t="s">
        <v>2053</v>
      </c>
    </row>
    <row r="772" spans="1:2" ht="51" hidden="1" x14ac:dyDescent="0.3">
      <c r="A772" s="197" t="s">
        <v>2054</v>
      </c>
      <c r="B772" s="198" t="s">
        <v>2055</v>
      </c>
    </row>
    <row r="773" spans="1:2" ht="51" hidden="1" x14ac:dyDescent="0.3">
      <c r="A773" s="197" t="s">
        <v>2056</v>
      </c>
      <c r="B773" s="198" t="s">
        <v>2057</v>
      </c>
    </row>
    <row r="774" spans="1:2" ht="51" hidden="1" x14ac:dyDescent="0.3">
      <c r="A774" s="197" t="s">
        <v>2058</v>
      </c>
      <c r="B774" s="198" t="s">
        <v>2059</v>
      </c>
    </row>
    <row r="775" spans="1:2" hidden="1" x14ac:dyDescent="0.3">
      <c r="A775" s="576" t="s">
        <v>2060</v>
      </c>
      <c r="B775" s="577"/>
    </row>
    <row r="776" spans="1:2" ht="51" hidden="1" x14ac:dyDescent="0.3">
      <c r="A776" s="197" t="s">
        <v>2061</v>
      </c>
      <c r="B776" s="198" t="s">
        <v>2062</v>
      </c>
    </row>
    <row r="777" spans="1:2" ht="51" hidden="1" x14ac:dyDescent="0.3">
      <c r="A777" s="197" t="s">
        <v>2063</v>
      </c>
      <c r="B777" s="198" t="s">
        <v>2064</v>
      </c>
    </row>
    <row r="778" spans="1:2" ht="51" hidden="1" x14ac:dyDescent="0.3">
      <c r="A778" s="197" t="s">
        <v>2065</v>
      </c>
      <c r="B778" s="198" t="s">
        <v>2066</v>
      </c>
    </row>
    <row r="779" spans="1:2" ht="51" hidden="1" x14ac:dyDescent="0.3">
      <c r="A779" s="197" t="s">
        <v>2067</v>
      </c>
      <c r="B779" s="198" t="s">
        <v>2068</v>
      </c>
    </row>
    <row r="780" spans="1:2" ht="51" hidden="1" x14ac:dyDescent="0.3">
      <c r="A780" s="197" t="s">
        <v>2069</v>
      </c>
      <c r="B780" s="198" t="s">
        <v>2070</v>
      </c>
    </row>
    <row r="781" spans="1:2" ht="51" hidden="1" x14ac:dyDescent="0.3">
      <c r="A781" s="197" t="s">
        <v>2071</v>
      </c>
      <c r="B781" s="198" t="s">
        <v>2072</v>
      </c>
    </row>
    <row r="782" spans="1:2" ht="51" hidden="1" x14ac:dyDescent="0.3">
      <c r="A782" s="197" t="s">
        <v>2073</v>
      </c>
      <c r="B782" s="198" t="s">
        <v>2074</v>
      </c>
    </row>
    <row r="783" spans="1:2" ht="51" hidden="1" x14ac:dyDescent="0.3">
      <c r="A783" s="197" t="s">
        <v>2075</v>
      </c>
      <c r="B783" s="198" t="s">
        <v>2076</v>
      </c>
    </row>
    <row r="784" spans="1:2" ht="51" hidden="1" x14ac:dyDescent="0.3">
      <c r="A784" s="197" t="s">
        <v>2077</v>
      </c>
      <c r="B784" s="198" t="s">
        <v>2078</v>
      </c>
    </row>
    <row r="785" spans="1:2" ht="40.799999999999997" hidden="1" x14ac:dyDescent="0.3">
      <c r="A785" s="197" t="s">
        <v>2079</v>
      </c>
      <c r="B785" s="198" t="s">
        <v>2080</v>
      </c>
    </row>
    <row r="786" spans="1:2" ht="51" hidden="1" x14ac:dyDescent="0.3">
      <c r="A786" s="197" t="s">
        <v>2081</v>
      </c>
      <c r="B786" s="198" t="s">
        <v>2082</v>
      </c>
    </row>
    <row r="787" spans="1:2" ht="51" hidden="1" x14ac:dyDescent="0.3">
      <c r="A787" s="197" t="s">
        <v>2083</v>
      </c>
      <c r="B787" s="198" t="s">
        <v>2084</v>
      </c>
    </row>
    <row r="788" spans="1:2" ht="51" hidden="1" x14ac:dyDescent="0.3">
      <c r="A788" s="197" t="s">
        <v>2085</v>
      </c>
      <c r="B788" s="198" t="s">
        <v>2086</v>
      </c>
    </row>
    <row r="789" spans="1:2" ht="51" hidden="1" x14ac:dyDescent="0.3">
      <c r="A789" s="197" t="s">
        <v>2087</v>
      </c>
      <c r="B789" s="198" t="s">
        <v>2088</v>
      </c>
    </row>
    <row r="790" spans="1:2" ht="51" hidden="1" x14ac:dyDescent="0.3">
      <c r="A790" s="197" t="s">
        <v>2089</v>
      </c>
      <c r="B790" s="198" t="s">
        <v>2090</v>
      </c>
    </row>
    <row r="791" spans="1:2" hidden="1" x14ac:dyDescent="0.3">
      <c r="A791" s="576" t="s">
        <v>2091</v>
      </c>
      <c r="B791" s="577"/>
    </row>
    <row r="792" spans="1:2" ht="40.799999999999997" hidden="1" x14ac:dyDescent="0.3">
      <c r="A792" s="197" t="s">
        <v>2092</v>
      </c>
      <c r="B792" s="198" t="s">
        <v>2093</v>
      </c>
    </row>
    <row r="793" spans="1:2" ht="40.799999999999997" hidden="1" x14ac:dyDescent="0.3">
      <c r="A793" s="197" t="s">
        <v>2094</v>
      </c>
      <c r="B793" s="198" t="s">
        <v>2095</v>
      </c>
    </row>
    <row r="794" spans="1:2" ht="40.799999999999997" hidden="1" x14ac:dyDescent="0.3">
      <c r="A794" s="197" t="s">
        <v>2096</v>
      </c>
      <c r="B794" s="198" t="s">
        <v>2097</v>
      </c>
    </row>
    <row r="795" spans="1:2" ht="51" hidden="1" x14ac:dyDescent="0.3">
      <c r="A795" s="197" t="s">
        <v>2098</v>
      </c>
      <c r="B795" s="198" t="s">
        <v>2099</v>
      </c>
    </row>
    <row r="796" spans="1:2" hidden="1" x14ac:dyDescent="0.3">
      <c r="A796" s="576" t="s">
        <v>2100</v>
      </c>
      <c r="B796" s="577"/>
    </row>
    <row r="797" spans="1:2" ht="51" hidden="1" x14ac:dyDescent="0.3">
      <c r="A797" s="197" t="s">
        <v>2101</v>
      </c>
      <c r="B797" s="198" t="s">
        <v>2102</v>
      </c>
    </row>
    <row r="798" spans="1:2" hidden="1" x14ac:dyDescent="0.3">
      <c r="A798" s="576" t="s">
        <v>2103</v>
      </c>
      <c r="B798" s="577"/>
    </row>
    <row r="799" spans="1:2" ht="61.2" hidden="1" x14ac:dyDescent="0.3">
      <c r="A799" s="197" t="s">
        <v>2104</v>
      </c>
      <c r="B799" s="198" t="s">
        <v>2105</v>
      </c>
    </row>
    <row r="800" spans="1:2" hidden="1" x14ac:dyDescent="0.3">
      <c r="A800" s="576" t="s">
        <v>2106</v>
      </c>
      <c r="B800" s="577"/>
    </row>
    <row r="801" spans="1:2" ht="40.799999999999997" hidden="1" x14ac:dyDescent="0.3">
      <c r="A801" s="197" t="s">
        <v>2107</v>
      </c>
      <c r="B801" s="198" t="s">
        <v>2108</v>
      </c>
    </row>
    <row r="802" spans="1:2" hidden="1" x14ac:dyDescent="0.3">
      <c r="A802" s="576" t="s">
        <v>2109</v>
      </c>
      <c r="B802" s="577"/>
    </row>
    <row r="803" spans="1:2" ht="51" hidden="1" x14ac:dyDescent="0.3">
      <c r="A803" s="197" t="s">
        <v>2110</v>
      </c>
      <c r="B803" s="198" t="s">
        <v>2111</v>
      </c>
    </row>
    <row r="804" spans="1:2" hidden="1" x14ac:dyDescent="0.3">
      <c r="A804" s="576" t="s">
        <v>2112</v>
      </c>
      <c r="B804" s="577"/>
    </row>
    <row r="805" spans="1:2" ht="40.799999999999997" hidden="1" x14ac:dyDescent="0.3">
      <c r="A805" s="197" t="s">
        <v>2113</v>
      </c>
      <c r="B805" s="198" t="s">
        <v>488</v>
      </c>
    </row>
    <row r="806" spans="1:2" ht="40.799999999999997" hidden="1" x14ac:dyDescent="0.3">
      <c r="A806" s="197" t="s">
        <v>2114</v>
      </c>
      <c r="B806" s="198" t="s">
        <v>491</v>
      </c>
    </row>
    <row r="807" spans="1:2" ht="51" hidden="1" x14ac:dyDescent="0.3">
      <c r="A807" s="197" t="s">
        <v>2115</v>
      </c>
      <c r="B807" s="198" t="s">
        <v>493</v>
      </c>
    </row>
    <row r="808" spans="1:2" ht="51" hidden="1" x14ac:dyDescent="0.3">
      <c r="A808" s="197" t="s">
        <v>2116</v>
      </c>
      <c r="B808" s="198" t="s">
        <v>494</v>
      </c>
    </row>
    <row r="809" spans="1:2" ht="51" hidden="1" x14ac:dyDescent="0.3">
      <c r="A809" s="197" t="s">
        <v>2117</v>
      </c>
      <c r="B809" s="198" t="s">
        <v>495</v>
      </c>
    </row>
    <row r="810" spans="1:2" ht="51" hidden="1" x14ac:dyDescent="0.3">
      <c r="A810" s="197" t="s">
        <v>2118</v>
      </c>
      <c r="B810" s="198" t="s">
        <v>496</v>
      </c>
    </row>
    <row r="811" spans="1:2" ht="51" hidden="1" x14ac:dyDescent="0.3">
      <c r="A811" s="197" t="s">
        <v>2119</v>
      </c>
      <c r="B811" s="198" t="s">
        <v>497</v>
      </c>
    </row>
    <row r="812" spans="1:2" hidden="1" x14ac:dyDescent="0.3">
      <c r="A812" s="576" t="s">
        <v>2120</v>
      </c>
      <c r="B812" s="577"/>
    </row>
    <row r="813" spans="1:2" ht="51" hidden="1" x14ac:dyDescent="0.3">
      <c r="A813" s="197" t="s">
        <v>2121</v>
      </c>
      <c r="B813" s="198" t="s">
        <v>498</v>
      </c>
    </row>
    <row r="814" spans="1:2" ht="61.2" hidden="1" x14ac:dyDescent="0.3">
      <c r="A814" s="197" t="s">
        <v>2122</v>
      </c>
      <c r="B814" s="198" t="s">
        <v>2123</v>
      </c>
    </row>
    <row r="815" spans="1:2" ht="51" hidden="1" x14ac:dyDescent="0.3">
      <c r="A815" s="197" t="s">
        <v>2124</v>
      </c>
      <c r="B815" s="198" t="s">
        <v>501</v>
      </c>
    </row>
    <row r="816" spans="1:2" ht="51" hidden="1" x14ac:dyDescent="0.3">
      <c r="A816" s="197" t="s">
        <v>2125</v>
      </c>
      <c r="B816" s="198" t="s">
        <v>502</v>
      </c>
    </row>
    <row r="817" spans="1:2" ht="51" hidden="1" x14ac:dyDescent="0.3">
      <c r="A817" s="197" t="s">
        <v>2126</v>
      </c>
      <c r="B817" s="198" t="s">
        <v>503</v>
      </c>
    </row>
    <row r="818" spans="1:2" ht="51" hidden="1" x14ac:dyDescent="0.3">
      <c r="A818" s="197" t="s">
        <v>2127</v>
      </c>
      <c r="B818" s="198" t="s">
        <v>504</v>
      </c>
    </row>
    <row r="819" spans="1:2" ht="40.799999999999997" hidden="1" x14ac:dyDescent="0.3">
      <c r="A819" s="197" t="s">
        <v>2128</v>
      </c>
      <c r="B819" s="198" t="s">
        <v>505</v>
      </c>
    </row>
    <row r="820" spans="1:2" ht="51" hidden="1" x14ac:dyDescent="0.3">
      <c r="A820" s="197" t="s">
        <v>2129</v>
      </c>
      <c r="B820" s="198" t="s">
        <v>506</v>
      </c>
    </row>
    <row r="821" spans="1:2" ht="51" hidden="1" x14ac:dyDescent="0.3">
      <c r="A821" s="197" t="s">
        <v>2130</v>
      </c>
      <c r="B821" s="198" t="s">
        <v>507</v>
      </c>
    </row>
    <row r="822" spans="1:2" ht="51" hidden="1" x14ac:dyDescent="0.3">
      <c r="A822" s="197" t="s">
        <v>2131</v>
      </c>
      <c r="B822" s="198" t="s">
        <v>508</v>
      </c>
    </row>
    <row r="823" spans="1:2" ht="61.2" hidden="1" x14ac:dyDescent="0.3">
      <c r="A823" s="197" t="s">
        <v>2132</v>
      </c>
      <c r="B823" s="198" t="s">
        <v>509</v>
      </c>
    </row>
    <row r="824" spans="1:2" ht="51" hidden="1" x14ac:dyDescent="0.3">
      <c r="A824" s="197" t="s">
        <v>2133</v>
      </c>
      <c r="B824" s="198" t="s">
        <v>510</v>
      </c>
    </row>
    <row r="825" spans="1:2" ht="51" hidden="1" x14ac:dyDescent="0.3">
      <c r="A825" s="197" t="s">
        <v>2134</v>
      </c>
      <c r="B825" s="198" t="s">
        <v>511</v>
      </c>
    </row>
    <row r="826" spans="1:2" ht="61.2" hidden="1" x14ac:dyDescent="0.3">
      <c r="A826" s="197" t="s">
        <v>2135</v>
      </c>
      <c r="B826" s="198" t="s">
        <v>513</v>
      </c>
    </row>
    <row r="827" spans="1:2" ht="61.2" hidden="1" x14ac:dyDescent="0.3">
      <c r="A827" s="197" t="s">
        <v>2136</v>
      </c>
      <c r="B827" s="198" t="s">
        <v>514</v>
      </c>
    </row>
    <row r="828" spans="1:2" ht="51" hidden="1" x14ac:dyDescent="0.3">
      <c r="A828" s="197" t="s">
        <v>2137</v>
      </c>
      <c r="B828" s="198" t="s">
        <v>515</v>
      </c>
    </row>
    <row r="829" spans="1:2" ht="61.2" hidden="1" x14ac:dyDescent="0.3">
      <c r="A829" s="197" t="s">
        <v>2138</v>
      </c>
      <c r="B829" s="198" t="s">
        <v>516</v>
      </c>
    </row>
    <row r="830" spans="1:2" ht="51" hidden="1" x14ac:dyDescent="0.3">
      <c r="A830" s="197" t="s">
        <v>2139</v>
      </c>
      <c r="B830" s="198" t="s">
        <v>517</v>
      </c>
    </row>
    <row r="831" spans="1:2" ht="51" hidden="1" x14ac:dyDescent="0.3">
      <c r="A831" s="197" t="s">
        <v>2140</v>
      </c>
      <c r="B831" s="198" t="s">
        <v>519</v>
      </c>
    </row>
    <row r="832" spans="1:2" ht="51" hidden="1" x14ac:dyDescent="0.3">
      <c r="A832" s="197" t="s">
        <v>2141</v>
      </c>
      <c r="B832" s="198" t="s">
        <v>520</v>
      </c>
    </row>
    <row r="833" spans="1:2" ht="51" hidden="1" x14ac:dyDescent="0.3">
      <c r="A833" s="197" t="s">
        <v>2142</v>
      </c>
      <c r="B833" s="198" t="s">
        <v>521</v>
      </c>
    </row>
    <row r="834" spans="1:2" ht="61.2" hidden="1" x14ac:dyDescent="0.3">
      <c r="A834" s="197" t="s">
        <v>2143</v>
      </c>
      <c r="B834" s="198" t="s">
        <v>522</v>
      </c>
    </row>
    <row r="835" spans="1:2" hidden="1" x14ac:dyDescent="0.3">
      <c r="A835" s="576" t="s">
        <v>2144</v>
      </c>
      <c r="B835" s="577"/>
    </row>
    <row r="836" spans="1:2" ht="40.799999999999997" hidden="1" x14ac:dyDescent="0.3">
      <c r="A836" s="197" t="s">
        <v>2145</v>
      </c>
      <c r="B836" s="198" t="s">
        <v>526</v>
      </c>
    </row>
    <row r="837" spans="1:2" ht="40.799999999999997" hidden="1" x14ac:dyDescent="0.3">
      <c r="A837" s="197" t="s">
        <v>2146</v>
      </c>
      <c r="B837" s="198" t="s">
        <v>527</v>
      </c>
    </row>
    <row r="838" spans="1:2" ht="40.799999999999997" hidden="1" x14ac:dyDescent="0.3">
      <c r="A838" s="197" t="s">
        <v>2147</v>
      </c>
      <c r="B838" s="198" t="s">
        <v>528</v>
      </c>
    </row>
    <row r="839" spans="1:2" hidden="1" x14ac:dyDescent="0.3">
      <c r="A839" s="576" t="s">
        <v>2148</v>
      </c>
      <c r="B839" s="577"/>
    </row>
    <row r="840" spans="1:2" ht="40.799999999999997" hidden="1" x14ac:dyDescent="0.3">
      <c r="A840" s="197" t="s">
        <v>2149</v>
      </c>
      <c r="B840" s="198" t="s">
        <v>2150</v>
      </c>
    </row>
    <row r="841" spans="1:2" hidden="1" x14ac:dyDescent="0.3">
      <c r="A841" s="576" t="s">
        <v>2151</v>
      </c>
      <c r="B841" s="577"/>
    </row>
    <row r="842" spans="1:2" ht="51" hidden="1" x14ac:dyDescent="0.3">
      <c r="A842" s="197" t="s">
        <v>2152</v>
      </c>
      <c r="B842" s="198" t="s">
        <v>2153</v>
      </c>
    </row>
    <row r="843" spans="1:2" hidden="1" x14ac:dyDescent="0.3">
      <c r="A843" s="576" t="s">
        <v>2154</v>
      </c>
      <c r="B843" s="577"/>
    </row>
    <row r="844" spans="1:2" ht="51" hidden="1" x14ac:dyDescent="0.3">
      <c r="A844" s="197" t="s">
        <v>2155</v>
      </c>
      <c r="B844" s="198" t="s">
        <v>2156</v>
      </c>
    </row>
    <row r="845" spans="1:2" ht="51" hidden="1" x14ac:dyDescent="0.3">
      <c r="A845" s="197" t="s">
        <v>2157</v>
      </c>
      <c r="B845" s="198" t="s">
        <v>2158</v>
      </c>
    </row>
    <row r="846" spans="1:2" hidden="1" x14ac:dyDescent="0.3">
      <c r="A846" s="576" t="s">
        <v>2159</v>
      </c>
      <c r="B846" s="577"/>
    </row>
    <row r="847" spans="1:2" ht="51" hidden="1" x14ac:dyDescent="0.3">
      <c r="A847" s="197" t="s">
        <v>2160</v>
      </c>
      <c r="B847" s="198" t="s">
        <v>2161</v>
      </c>
    </row>
    <row r="848" spans="1:2" hidden="1" x14ac:dyDescent="0.3">
      <c r="A848" s="576" t="s">
        <v>2162</v>
      </c>
      <c r="B848" s="577"/>
    </row>
    <row r="849" spans="1:2" ht="51" hidden="1" x14ac:dyDescent="0.3">
      <c r="A849" s="197" t="s">
        <v>2163</v>
      </c>
      <c r="B849" s="198" t="s">
        <v>2164</v>
      </c>
    </row>
    <row r="850" spans="1:2" hidden="1" x14ac:dyDescent="0.3">
      <c r="A850" s="576" t="s">
        <v>2165</v>
      </c>
      <c r="B850" s="577"/>
    </row>
    <row r="851" spans="1:2" ht="51" hidden="1" x14ac:dyDescent="0.3">
      <c r="A851" s="197" t="s">
        <v>1774</v>
      </c>
      <c r="B851" s="198" t="s">
        <v>2166</v>
      </c>
    </row>
    <row r="852" spans="1:2" ht="40.799999999999997" hidden="1" x14ac:dyDescent="0.3">
      <c r="A852" s="197" t="s">
        <v>1775</v>
      </c>
      <c r="B852" s="198" t="s">
        <v>2167</v>
      </c>
    </row>
    <row r="853" spans="1:2" ht="40.799999999999997" hidden="1" x14ac:dyDescent="0.3">
      <c r="A853" s="197" t="s">
        <v>1776</v>
      </c>
      <c r="B853" s="198" t="s">
        <v>2168</v>
      </c>
    </row>
    <row r="854" spans="1:2" ht="51" hidden="1" x14ac:dyDescent="0.3">
      <c r="A854" s="197" t="s">
        <v>1777</v>
      </c>
      <c r="B854" s="198" t="s">
        <v>2169</v>
      </c>
    </row>
    <row r="855" spans="1:2" ht="51" hidden="1" x14ac:dyDescent="0.3">
      <c r="A855" s="197" t="s">
        <v>1778</v>
      </c>
      <c r="B855" s="198" t="s">
        <v>2170</v>
      </c>
    </row>
    <row r="856" spans="1:2" hidden="1" x14ac:dyDescent="0.3">
      <c r="A856" s="576" t="s">
        <v>2171</v>
      </c>
      <c r="B856" s="577"/>
    </row>
    <row r="857" spans="1:2" ht="61.2" hidden="1" x14ac:dyDescent="0.3">
      <c r="A857" s="197" t="s">
        <v>2172</v>
      </c>
      <c r="B857" s="198" t="s">
        <v>2173</v>
      </c>
    </row>
    <row r="858" spans="1:2" ht="51" hidden="1" x14ac:dyDescent="0.3">
      <c r="A858" s="197" t="s">
        <v>2174</v>
      </c>
      <c r="B858" s="198" t="s">
        <v>2175</v>
      </c>
    </row>
    <row r="859" spans="1:2" hidden="1" x14ac:dyDescent="0.3">
      <c r="A859" s="576" t="s">
        <v>2176</v>
      </c>
      <c r="B859" s="577"/>
    </row>
    <row r="860" spans="1:2" ht="51" hidden="1" x14ac:dyDescent="0.3">
      <c r="A860" s="197" t="s">
        <v>2177</v>
      </c>
      <c r="B860" s="198" t="s">
        <v>2178</v>
      </c>
    </row>
    <row r="861" spans="1:2" ht="51" hidden="1" x14ac:dyDescent="0.3">
      <c r="A861" s="197" t="s">
        <v>2179</v>
      </c>
      <c r="B861" s="198" t="s">
        <v>2180</v>
      </c>
    </row>
    <row r="862" spans="1:2" ht="51" hidden="1" x14ac:dyDescent="0.3">
      <c r="A862" s="197" t="s">
        <v>2181</v>
      </c>
      <c r="B862" s="198" t="s">
        <v>2182</v>
      </c>
    </row>
    <row r="863" spans="1:2" ht="51" hidden="1" x14ac:dyDescent="0.3">
      <c r="A863" s="197" t="s">
        <v>2183</v>
      </c>
      <c r="B863" s="198" t="s">
        <v>2184</v>
      </c>
    </row>
    <row r="864" spans="1:2" ht="51" hidden="1" x14ac:dyDescent="0.3">
      <c r="A864" s="197" t="s">
        <v>2185</v>
      </c>
      <c r="B864" s="198" t="s">
        <v>2186</v>
      </c>
    </row>
    <row r="865" spans="1:2" ht="51" hidden="1" x14ac:dyDescent="0.3">
      <c r="A865" s="197" t="s">
        <v>2187</v>
      </c>
      <c r="B865" s="198" t="s">
        <v>2188</v>
      </c>
    </row>
    <row r="866" spans="1:2" ht="51" hidden="1" x14ac:dyDescent="0.3">
      <c r="A866" s="197" t="s">
        <v>2189</v>
      </c>
      <c r="B866" s="198" t="s">
        <v>2190</v>
      </c>
    </row>
    <row r="867" spans="1:2" ht="51" hidden="1" x14ac:dyDescent="0.3">
      <c r="A867" s="197" t="s">
        <v>2191</v>
      </c>
      <c r="B867" s="198" t="s">
        <v>2192</v>
      </c>
    </row>
    <row r="868" spans="1:2" ht="51" hidden="1" x14ac:dyDescent="0.3">
      <c r="A868" s="197" t="s">
        <v>2193</v>
      </c>
      <c r="B868" s="198" t="s">
        <v>2194</v>
      </c>
    </row>
    <row r="869" spans="1:2" ht="51" hidden="1" x14ac:dyDescent="0.3">
      <c r="A869" s="197" t="s">
        <v>2195</v>
      </c>
      <c r="B869" s="198" t="s">
        <v>2196</v>
      </c>
    </row>
    <row r="870" spans="1:2" ht="51" hidden="1" x14ac:dyDescent="0.3">
      <c r="A870" s="197" t="s">
        <v>2197</v>
      </c>
      <c r="B870" s="198" t="s">
        <v>2198</v>
      </c>
    </row>
    <row r="871" spans="1:2" ht="51" hidden="1" x14ac:dyDescent="0.3">
      <c r="A871" s="197" t="s">
        <v>2199</v>
      </c>
      <c r="B871" s="198" t="s">
        <v>2200</v>
      </c>
    </row>
    <row r="872" spans="1:2" ht="51" hidden="1" x14ac:dyDescent="0.3">
      <c r="A872" s="197" t="s">
        <v>2201</v>
      </c>
      <c r="B872" s="198" t="s">
        <v>2202</v>
      </c>
    </row>
    <row r="873" spans="1:2" ht="51" hidden="1" x14ac:dyDescent="0.3">
      <c r="A873" s="197" t="s">
        <v>2203</v>
      </c>
      <c r="B873" s="198" t="s">
        <v>2204</v>
      </c>
    </row>
    <row r="874" spans="1:2" ht="51" hidden="1" x14ac:dyDescent="0.3">
      <c r="A874" s="197" t="s">
        <v>2205</v>
      </c>
      <c r="B874" s="198" t="s">
        <v>2206</v>
      </c>
    </row>
    <row r="875" spans="1:2" ht="51" hidden="1" x14ac:dyDescent="0.3">
      <c r="A875" s="197" t="s">
        <v>2207</v>
      </c>
      <c r="B875" s="198" t="s">
        <v>2208</v>
      </c>
    </row>
    <row r="876" spans="1:2" hidden="1" x14ac:dyDescent="0.3">
      <c r="A876" s="576" t="s">
        <v>2209</v>
      </c>
      <c r="B876" s="577"/>
    </row>
    <row r="877" spans="1:2" ht="51" hidden="1" x14ac:dyDescent="0.3">
      <c r="A877" s="197" t="s">
        <v>2210</v>
      </c>
      <c r="B877" s="198" t="s">
        <v>2211</v>
      </c>
    </row>
    <row r="878" spans="1:2" ht="61.2" hidden="1" x14ac:dyDescent="0.3">
      <c r="A878" s="197" t="s">
        <v>2212</v>
      </c>
      <c r="B878" s="198" t="s">
        <v>2213</v>
      </c>
    </row>
    <row r="879" spans="1:2" hidden="1" x14ac:dyDescent="0.3">
      <c r="A879" s="576" t="s">
        <v>2214</v>
      </c>
      <c r="B879" s="577"/>
    </row>
    <row r="880" spans="1:2" ht="51" hidden="1" x14ac:dyDescent="0.3">
      <c r="A880" s="197" t="s">
        <v>2215</v>
      </c>
      <c r="B880" s="198" t="s">
        <v>2216</v>
      </c>
    </row>
    <row r="881" spans="1:2" ht="40.799999999999997" hidden="1" x14ac:dyDescent="0.3">
      <c r="A881" s="197" t="s">
        <v>2217</v>
      </c>
      <c r="B881" s="198" t="s">
        <v>2218</v>
      </c>
    </row>
    <row r="882" spans="1:2" ht="40.799999999999997" hidden="1" x14ac:dyDescent="0.3">
      <c r="A882" s="197" t="s">
        <v>2219</v>
      </c>
      <c r="B882" s="198" t="s">
        <v>2220</v>
      </c>
    </row>
    <row r="883" spans="1:2" ht="40.799999999999997" hidden="1" x14ac:dyDescent="0.3">
      <c r="A883" s="197" t="s">
        <v>2221</v>
      </c>
      <c r="B883" s="198" t="s">
        <v>2222</v>
      </c>
    </row>
    <row r="884" spans="1:2" ht="40.799999999999997" hidden="1" x14ac:dyDescent="0.3">
      <c r="A884" s="197" t="s">
        <v>2223</v>
      </c>
      <c r="B884" s="198" t="s">
        <v>2224</v>
      </c>
    </row>
    <row r="885" spans="1:2" ht="51" hidden="1" x14ac:dyDescent="0.3">
      <c r="A885" s="197" t="s">
        <v>2225</v>
      </c>
      <c r="B885" s="198" t="s">
        <v>2226</v>
      </c>
    </row>
    <row r="886" spans="1:2" ht="51" hidden="1" x14ac:dyDescent="0.3">
      <c r="A886" s="197" t="s">
        <v>2227</v>
      </c>
      <c r="B886" s="198" t="s">
        <v>2228</v>
      </c>
    </row>
    <row r="887" spans="1:2" ht="51" hidden="1" x14ac:dyDescent="0.3">
      <c r="A887" s="197" t="s">
        <v>2229</v>
      </c>
      <c r="B887" s="198" t="s">
        <v>2230</v>
      </c>
    </row>
    <row r="888" spans="1:2" hidden="1" x14ac:dyDescent="0.3">
      <c r="A888" s="576" t="s">
        <v>2231</v>
      </c>
      <c r="B888" s="577"/>
    </row>
    <row r="889" spans="1:2" ht="30.6" hidden="1" x14ac:dyDescent="0.3">
      <c r="A889" s="197" t="s">
        <v>2232</v>
      </c>
      <c r="B889" s="198" t="s">
        <v>2233</v>
      </c>
    </row>
    <row r="890" spans="1:2" ht="51" hidden="1" x14ac:dyDescent="0.3">
      <c r="A890" s="197" t="s">
        <v>2234</v>
      </c>
      <c r="B890" s="198" t="s">
        <v>2235</v>
      </c>
    </row>
    <row r="891" spans="1:2" ht="51" hidden="1" x14ac:dyDescent="0.3">
      <c r="A891" s="197" t="s">
        <v>2236</v>
      </c>
      <c r="B891" s="198" t="s">
        <v>2237</v>
      </c>
    </row>
    <row r="892" spans="1:2" ht="30.6" hidden="1" x14ac:dyDescent="0.3">
      <c r="A892" s="197" t="s">
        <v>2238</v>
      </c>
      <c r="B892" s="198" t="s">
        <v>2239</v>
      </c>
    </row>
    <row r="893" spans="1:2" ht="30.6" hidden="1" x14ac:dyDescent="0.3">
      <c r="A893" s="197" t="s">
        <v>2240</v>
      </c>
      <c r="B893" s="198" t="s">
        <v>2241</v>
      </c>
    </row>
    <row r="894" spans="1:2" ht="30.6" hidden="1" x14ac:dyDescent="0.3">
      <c r="A894" s="197" t="s">
        <v>2242</v>
      </c>
      <c r="B894" s="198" t="s">
        <v>2243</v>
      </c>
    </row>
    <row r="895" spans="1:2" ht="30.6" hidden="1" x14ac:dyDescent="0.3">
      <c r="A895" s="197" t="s">
        <v>2244</v>
      </c>
      <c r="B895" s="198" t="s">
        <v>2245</v>
      </c>
    </row>
    <row r="896" spans="1:2" ht="40.799999999999997" hidden="1" x14ac:dyDescent="0.3">
      <c r="A896" s="197" t="s">
        <v>2246</v>
      </c>
      <c r="B896" s="198" t="s">
        <v>2247</v>
      </c>
    </row>
    <row r="897" spans="1:2" ht="40.799999999999997" hidden="1" x14ac:dyDescent="0.3">
      <c r="A897" s="197" t="s">
        <v>2248</v>
      </c>
      <c r="B897" s="198" t="s">
        <v>2249</v>
      </c>
    </row>
    <row r="898" spans="1:2" ht="30.6" hidden="1" x14ac:dyDescent="0.3">
      <c r="A898" s="197" t="s">
        <v>2250</v>
      </c>
      <c r="B898" s="198" t="s">
        <v>2251</v>
      </c>
    </row>
    <row r="899" spans="1:2" ht="30.6" hidden="1" x14ac:dyDescent="0.3">
      <c r="A899" s="197" t="s">
        <v>2252</v>
      </c>
      <c r="B899" s="198" t="s">
        <v>2253</v>
      </c>
    </row>
    <row r="900" spans="1:2" ht="30.6" hidden="1" x14ac:dyDescent="0.3">
      <c r="A900" s="197" t="s">
        <v>2254</v>
      </c>
      <c r="B900" s="198" t="s">
        <v>2255</v>
      </c>
    </row>
    <row r="901" spans="1:2" ht="40.799999999999997" hidden="1" x14ac:dyDescent="0.3">
      <c r="A901" s="197" t="s">
        <v>2256</v>
      </c>
      <c r="B901" s="198" t="s">
        <v>2257</v>
      </c>
    </row>
    <row r="902" spans="1:2" ht="40.799999999999997" hidden="1" x14ac:dyDescent="0.3">
      <c r="A902" s="197" t="s">
        <v>2258</v>
      </c>
      <c r="B902" s="198" t="s">
        <v>2259</v>
      </c>
    </row>
    <row r="903" spans="1:2" ht="40.799999999999997" hidden="1" x14ac:dyDescent="0.3">
      <c r="A903" s="197" t="s">
        <v>2260</v>
      </c>
      <c r="B903" s="198" t="s">
        <v>2261</v>
      </c>
    </row>
    <row r="904" spans="1:2" ht="40.799999999999997" hidden="1" x14ac:dyDescent="0.3">
      <c r="A904" s="197" t="s">
        <v>2262</v>
      </c>
      <c r="B904" s="198" t="s">
        <v>2263</v>
      </c>
    </row>
    <row r="905" spans="1:2" ht="30.6" hidden="1" x14ac:dyDescent="0.3">
      <c r="A905" s="197" t="s">
        <v>2264</v>
      </c>
      <c r="B905" s="198" t="s">
        <v>2265</v>
      </c>
    </row>
    <row r="906" spans="1:2" ht="40.799999999999997" hidden="1" x14ac:dyDescent="0.3">
      <c r="A906" s="197" t="s">
        <v>2266</v>
      </c>
      <c r="B906" s="198" t="s">
        <v>2267</v>
      </c>
    </row>
    <row r="907" spans="1:2" ht="40.799999999999997" hidden="1" x14ac:dyDescent="0.3">
      <c r="A907" s="197" t="s">
        <v>2268</v>
      </c>
      <c r="B907" s="198" t="s">
        <v>2269</v>
      </c>
    </row>
    <row r="908" spans="1:2" ht="40.799999999999997" hidden="1" x14ac:dyDescent="0.3">
      <c r="A908" s="197" t="s">
        <v>2270</v>
      </c>
      <c r="B908" s="198" t="s">
        <v>2271</v>
      </c>
    </row>
    <row r="909" spans="1:2" ht="30.6" hidden="1" x14ac:dyDescent="0.3">
      <c r="A909" s="197" t="s">
        <v>2272</v>
      </c>
      <c r="B909" s="198" t="s">
        <v>2273</v>
      </c>
    </row>
    <row r="910" spans="1:2" ht="30.6" hidden="1" x14ac:dyDescent="0.3">
      <c r="A910" s="197" t="s">
        <v>2274</v>
      </c>
      <c r="B910" s="198" t="s">
        <v>2275</v>
      </c>
    </row>
    <row r="911" spans="1:2" ht="30.6" hidden="1" x14ac:dyDescent="0.3">
      <c r="A911" s="197" t="s">
        <v>2276</v>
      </c>
      <c r="B911" s="198" t="s">
        <v>2277</v>
      </c>
    </row>
    <row r="912" spans="1:2" hidden="1" x14ac:dyDescent="0.3">
      <c r="A912" s="576" t="s">
        <v>2278</v>
      </c>
      <c r="B912" s="577"/>
    </row>
    <row r="913" spans="1:2" ht="51" hidden="1" x14ac:dyDescent="0.3">
      <c r="A913" s="197" t="s">
        <v>2279</v>
      </c>
      <c r="B913" s="198" t="s">
        <v>2280</v>
      </c>
    </row>
    <row r="914" spans="1:2" ht="40.799999999999997" hidden="1" x14ac:dyDescent="0.3">
      <c r="A914" s="197" t="s">
        <v>2281</v>
      </c>
      <c r="B914" s="198" t="s">
        <v>2282</v>
      </c>
    </row>
    <row r="915" spans="1:2" ht="40.799999999999997" hidden="1" x14ac:dyDescent="0.3">
      <c r="A915" s="197" t="s">
        <v>2283</v>
      </c>
      <c r="B915" s="198" t="s">
        <v>2284</v>
      </c>
    </row>
    <row r="916" spans="1:2" ht="40.799999999999997" hidden="1" x14ac:dyDescent="0.3">
      <c r="A916" s="197" t="s">
        <v>2285</v>
      </c>
      <c r="B916" s="198" t="s">
        <v>2286</v>
      </c>
    </row>
    <row r="917" spans="1:2" ht="51" hidden="1" x14ac:dyDescent="0.3">
      <c r="A917" s="197" t="s">
        <v>2287</v>
      </c>
      <c r="B917" s="198" t="s">
        <v>2288</v>
      </c>
    </row>
    <row r="918" spans="1:2" ht="51" hidden="1" x14ac:dyDescent="0.3">
      <c r="A918" s="197" t="s">
        <v>2289</v>
      </c>
      <c r="B918" s="198" t="s">
        <v>2290</v>
      </c>
    </row>
    <row r="919" spans="1:2" ht="51" hidden="1" x14ac:dyDescent="0.3">
      <c r="A919" s="197" t="s">
        <v>2291</v>
      </c>
      <c r="B919" s="198" t="s">
        <v>2292</v>
      </c>
    </row>
    <row r="920" spans="1:2" ht="40.799999999999997" hidden="1" x14ac:dyDescent="0.3">
      <c r="A920" s="197" t="s">
        <v>2293</v>
      </c>
      <c r="B920" s="198" t="s">
        <v>2294</v>
      </c>
    </row>
    <row r="921" spans="1:2" hidden="1" x14ac:dyDescent="0.3">
      <c r="A921" s="576" t="s">
        <v>2295</v>
      </c>
      <c r="B921" s="577"/>
    </row>
    <row r="922" spans="1:2" ht="40.799999999999997" hidden="1" x14ac:dyDescent="0.3">
      <c r="A922" s="197" t="s">
        <v>2296</v>
      </c>
      <c r="B922" s="198" t="s">
        <v>2297</v>
      </c>
    </row>
    <row r="923" spans="1:2" ht="40.799999999999997" hidden="1" x14ac:dyDescent="0.3">
      <c r="A923" s="197" t="s">
        <v>2298</v>
      </c>
      <c r="B923" s="198" t="s">
        <v>2299</v>
      </c>
    </row>
    <row r="924" spans="1:2" hidden="1" x14ac:dyDescent="0.3">
      <c r="A924" s="576" t="s">
        <v>2300</v>
      </c>
      <c r="B924" s="577"/>
    </row>
    <row r="925" spans="1:2" ht="51" hidden="1" x14ac:dyDescent="0.3">
      <c r="A925" s="197" t="s">
        <v>2301</v>
      </c>
      <c r="B925" s="198" t="s">
        <v>2302</v>
      </c>
    </row>
    <row r="926" spans="1:2" ht="51" hidden="1" x14ac:dyDescent="0.3">
      <c r="A926" s="197" t="s">
        <v>2303</v>
      </c>
      <c r="B926" s="198" t="s">
        <v>2304</v>
      </c>
    </row>
    <row r="927" spans="1:2" ht="51" hidden="1" x14ac:dyDescent="0.3">
      <c r="A927" s="197" t="s">
        <v>2305</v>
      </c>
      <c r="B927" s="198" t="s">
        <v>2306</v>
      </c>
    </row>
    <row r="928" spans="1:2" ht="51" hidden="1" x14ac:dyDescent="0.3">
      <c r="A928" s="197" t="s">
        <v>2307</v>
      </c>
      <c r="B928" s="198" t="s">
        <v>2308</v>
      </c>
    </row>
    <row r="929" spans="1:2" ht="40.799999999999997" hidden="1" x14ac:dyDescent="0.3">
      <c r="A929" s="197" t="s">
        <v>2309</v>
      </c>
      <c r="B929" s="198" t="s">
        <v>2310</v>
      </c>
    </row>
    <row r="930" spans="1:2" ht="51" hidden="1" x14ac:dyDescent="0.3">
      <c r="A930" s="197" t="s">
        <v>2311</v>
      </c>
      <c r="B930" s="198" t="s">
        <v>2312</v>
      </c>
    </row>
    <row r="931" spans="1:2" ht="40.799999999999997" hidden="1" x14ac:dyDescent="0.3">
      <c r="A931" s="197" t="s">
        <v>2313</v>
      </c>
      <c r="B931" s="198" t="s">
        <v>2314</v>
      </c>
    </row>
    <row r="932" spans="1:2" hidden="1" x14ac:dyDescent="0.3">
      <c r="A932" s="576" t="s">
        <v>2315</v>
      </c>
      <c r="B932" s="577"/>
    </row>
    <row r="933" spans="1:2" ht="51" hidden="1" x14ac:dyDescent="0.3">
      <c r="A933" s="197" t="s">
        <v>2316</v>
      </c>
      <c r="B933" s="198" t="s">
        <v>2317</v>
      </c>
    </row>
    <row r="934" spans="1:2" ht="51" hidden="1" x14ac:dyDescent="0.3">
      <c r="A934" s="197" t="s">
        <v>2318</v>
      </c>
      <c r="B934" s="198" t="s">
        <v>2319</v>
      </c>
    </row>
    <row r="935" spans="1:2" ht="61.2" hidden="1" x14ac:dyDescent="0.3">
      <c r="A935" s="197" t="s">
        <v>2320</v>
      </c>
      <c r="B935" s="198" t="s">
        <v>2321</v>
      </c>
    </row>
    <row r="936" spans="1:2" ht="61.2" hidden="1" x14ac:dyDescent="0.3">
      <c r="A936" s="197" t="s">
        <v>2322</v>
      </c>
      <c r="B936" s="198" t="s">
        <v>2323</v>
      </c>
    </row>
    <row r="937" spans="1:2" ht="61.2" hidden="1" x14ac:dyDescent="0.3">
      <c r="A937" s="197" t="s">
        <v>2324</v>
      </c>
      <c r="B937" s="198" t="s">
        <v>2325</v>
      </c>
    </row>
    <row r="938" spans="1:2" ht="61.2" hidden="1" x14ac:dyDescent="0.3">
      <c r="A938" s="197" t="s">
        <v>2326</v>
      </c>
      <c r="B938" s="198" t="s">
        <v>2327</v>
      </c>
    </row>
    <row r="939" spans="1:2" hidden="1" x14ac:dyDescent="0.3">
      <c r="A939" s="576" t="s">
        <v>2328</v>
      </c>
      <c r="B939" s="577"/>
    </row>
    <row r="940" spans="1:2" ht="51" hidden="1" x14ac:dyDescent="0.3">
      <c r="A940" s="197" t="s">
        <v>2329</v>
      </c>
      <c r="B940" s="198" t="s">
        <v>2330</v>
      </c>
    </row>
    <row r="941" spans="1:2" ht="61.2" hidden="1" x14ac:dyDescent="0.3">
      <c r="A941" s="197" t="s">
        <v>2331</v>
      </c>
      <c r="B941" s="198" t="s">
        <v>2332</v>
      </c>
    </row>
    <row r="942" spans="1:2" ht="51" hidden="1" x14ac:dyDescent="0.3">
      <c r="A942" s="197" t="s">
        <v>2333</v>
      </c>
      <c r="B942" s="198" t="s">
        <v>2334</v>
      </c>
    </row>
    <row r="943" spans="1:2" ht="51" hidden="1" x14ac:dyDescent="0.3">
      <c r="A943" s="197" t="s">
        <v>2335</v>
      </c>
      <c r="B943" s="198" t="s">
        <v>2336</v>
      </c>
    </row>
    <row r="944" spans="1:2" ht="51" hidden="1" x14ac:dyDescent="0.3">
      <c r="A944" s="197" t="s">
        <v>2337</v>
      </c>
      <c r="B944" s="198" t="s">
        <v>2338</v>
      </c>
    </row>
    <row r="945" spans="1:2" ht="51" hidden="1" x14ac:dyDescent="0.3">
      <c r="A945" s="197" t="s">
        <v>2339</v>
      </c>
      <c r="B945" s="198" t="s">
        <v>2340</v>
      </c>
    </row>
    <row r="946" spans="1:2" ht="51" hidden="1" x14ac:dyDescent="0.3">
      <c r="A946" s="197" t="s">
        <v>2341</v>
      </c>
      <c r="B946" s="198" t="s">
        <v>2342</v>
      </c>
    </row>
    <row r="947" spans="1:2" ht="51" hidden="1" x14ac:dyDescent="0.3">
      <c r="A947" s="197" t="s">
        <v>2343</v>
      </c>
      <c r="B947" s="198" t="s">
        <v>2344</v>
      </c>
    </row>
    <row r="948" spans="1:2" ht="61.2" hidden="1" x14ac:dyDescent="0.3">
      <c r="A948" s="197" t="s">
        <v>2345</v>
      </c>
      <c r="B948" s="198" t="s">
        <v>2346</v>
      </c>
    </row>
    <row r="949" spans="1:2" ht="61.2" hidden="1" x14ac:dyDescent="0.3">
      <c r="A949" s="197" t="s">
        <v>2347</v>
      </c>
      <c r="B949" s="198" t="s">
        <v>2348</v>
      </c>
    </row>
    <row r="950" spans="1:2" ht="51" hidden="1" x14ac:dyDescent="0.3">
      <c r="A950" s="197" t="s">
        <v>2349</v>
      </c>
      <c r="B950" s="198" t="s">
        <v>2350</v>
      </c>
    </row>
    <row r="951" spans="1:2" ht="61.2" hidden="1" x14ac:dyDescent="0.3">
      <c r="A951" s="197" t="s">
        <v>2351</v>
      </c>
      <c r="B951" s="198" t="s">
        <v>2352</v>
      </c>
    </row>
    <row r="952" spans="1:2" ht="51" hidden="1" x14ac:dyDescent="0.3">
      <c r="A952" s="197" t="s">
        <v>2353</v>
      </c>
      <c r="B952" s="198" t="s">
        <v>2354</v>
      </c>
    </row>
    <row r="953" spans="1:2" ht="51" hidden="1" x14ac:dyDescent="0.3">
      <c r="A953" s="197" t="s">
        <v>2355</v>
      </c>
      <c r="B953" s="198" t="s">
        <v>2356</v>
      </c>
    </row>
    <row r="954" spans="1:2" ht="61.2" hidden="1" x14ac:dyDescent="0.3">
      <c r="A954" s="197" t="s">
        <v>2357</v>
      </c>
      <c r="B954" s="198" t="s">
        <v>2358</v>
      </c>
    </row>
    <row r="955" spans="1:2" ht="61.2" hidden="1" x14ac:dyDescent="0.3">
      <c r="A955" s="197" t="s">
        <v>2359</v>
      </c>
      <c r="B955" s="198" t="s">
        <v>2360</v>
      </c>
    </row>
    <row r="956" spans="1:2" ht="61.2" hidden="1" x14ac:dyDescent="0.3">
      <c r="A956" s="197" t="s">
        <v>2361</v>
      </c>
      <c r="B956" s="198" t="s">
        <v>2362</v>
      </c>
    </row>
    <row r="957" spans="1:2" ht="61.2" hidden="1" x14ac:dyDescent="0.3">
      <c r="A957" s="197" t="s">
        <v>2363</v>
      </c>
      <c r="B957" s="198" t="s">
        <v>2364</v>
      </c>
    </row>
    <row r="958" spans="1:2" ht="61.2" hidden="1" x14ac:dyDescent="0.3">
      <c r="A958" s="197" t="s">
        <v>2365</v>
      </c>
      <c r="B958" s="198" t="s">
        <v>2366</v>
      </c>
    </row>
    <row r="959" spans="1:2" ht="61.2" hidden="1" x14ac:dyDescent="0.3">
      <c r="A959" s="197" t="s">
        <v>2367</v>
      </c>
      <c r="B959" s="198" t="s">
        <v>2368</v>
      </c>
    </row>
    <row r="960" spans="1:2" ht="61.2" hidden="1" x14ac:dyDescent="0.3">
      <c r="A960" s="197" t="s">
        <v>2369</v>
      </c>
      <c r="B960" s="198" t="s">
        <v>2370</v>
      </c>
    </row>
    <row r="961" spans="1:2" ht="61.2" hidden="1" x14ac:dyDescent="0.3">
      <c r="A961" s="197" t="s">
        <v>2371</v>
      </c>
      <c r="B961" s="198" t="s">
        <v>2372</v>
      </c>
    </row>
    <row r="962" spans="1:2" ht="61.2" hidden="1" x14ac:dyDescent="0.3">
      <c r="A962" s="197" t="s">
        <v>2373</v>
      </c>
      <c r="B962" s="198" t="s">
        <v>2374</v>
      </c>
    </row>
    <row r="963" spans="1:2" ht="61.2" hidden="1" x14ac:dyDescent="0.3">
      <c r="A963" s="197" t="s">
        <v>2375</v>
      </c>
      <c r="B963" s="198" t="s">
        <v>2376</v>
      </c>
    </row>
    <row r="964" spans="1:2" ht="61.2" hidden="1" x14ac:dyDescent="0.3">
      <c r="A964" s="197" t="s">
        <v>2377</v>
      </c>
      <c r="B964" s="198" t="s">
        <v>2378</v>
      </c>
    </row>
    <row r="965" spans="1:2" ht="51" hidden="1" x14ac:dyDescent="0.3">
      <c r="A965" s="197" t="s">
        <v>2379</v>
      </c>
      <c r="B965" s="198" t="s">
        <v>2380</v>
      </c>
    </row>
    <row r="966" spans="1:2" ht="61.2" hidden="1" x14ac:dyDescent="0.3">
      <c r="A966" s="197" t="s">
        <v>2381</v>
      </c>
      <c r="B966" s="198" t="s">
        <v>2382</v>
      </c>
    </row>
    <row r="967" spans="1:2" ht="61.2" hidden="1" x14ac:dyDescent="0.3">
      <c r="A967" s="197" t="s">
        <v>2383</v>
      </c>
      <c r="B967" s="198" t="s">
        <v>2384</v>
      </c>
    </row>
    <row r="968" spans="1:2" ht="61.2" hidden="1" x14ac:dyDescent="0.3">
      <c r="A968" s="197" t="s">
        <v>2385</v>
      </c>
      <c r="B968" s="198" t="s">
        <v>2386</v>
      </c>
    </row>
    <row r="969" spans="1:2" ht="61.2" hidden="1" x14ac:dyDescent="0.3">
      <c r="A969" s="197" t="s">
        <v>2387</v>
      </c>
      <c r="B969" s="198" t="s">
        <v>2388</v>
      </c>
    </row>
    <row r="970" spans="1:2" hidden="1" x14ac:dyDescent="0.3">
      <c r="A970" s="576" t="s">
        <v>2389</v>
      </c>
      <c r="B970" s="577"/>
    </row>
    <row r="971" spans="1:2" ht="51" hidden="1" x14ac:dyDescent="0.3">
      <c r="A971" s="197" t="s">
        <v>2390</v>
      </c>
      <c r="B971" s="198" t="s">
        <v>2391</v>
      </c>
    </row>
    <row r="972" spans="1:2" ht="51" hidden="1" x14ac:dyDescent="0.3">
      <c r="A972" s="197" t="s">
        <v>2392</v>
      </c>
      <c r="B972" s="198" t="s">
        <v>2393</v>
      </c>
    </row>
    <row r="973" spans="1:2" ht="51" hidden="1" x14ac:dyDescent="0.3">
      <c r="A973" s="197" t="s">
        <v>2394</v>
      </c>
      <c r="B973" s="198" t="s">
        <v>2395</v>
      </c>
    </row>
    <row r="974" spans="1:2" ht="51" hidden="1" x14ac:dyDescent="0.3">
      <c r="A974" s="197" t="s">
        <v>2396</v>
      </c>
      <c r="B974" s="198" t="s">
        <v>2397</v>
      </c>
    </row>
    <row r="975" spans="1:2" ht="40.799999999999997" hidden="1" x14ac:dyDescent="0.3">
      <c r="A975" s="197" t="s">
        <v>2398</v>
      </c>
      <c r="B975" s="198" t="s">
        <v>2399</v>
      </c>
    </row>
    <row r="976" spans="1:2" ht="40.799999999999997" hidden="1" x14ac:dyDescent="0.3">
      <c r="A976" s="197" t="s">
        <v>2400</v>
      </c>
      <c r="B976" s="198" t="s">
        <v>2401</v>
      </c>
    </row>
    <row r="977" spans="1:2" ht="40.799999999999997" hidden="1" x14ac:dyDescent="0.3">
      <c r="A977" s="197" t="s">
        <v>2402</v>
      </c>
      <c r="B977" s="198" t="s">
        <v>2403</v>
      </c>
    </row>
    <row r="978" spans="1:2" ht="40.799999999999997" hidden="1" x14ac:dyDescent="0.3">
      <c r="A978" s="197" t="s">
        <v>2404</v>
      </c>
      <c r="B978" s="198" t="s">
        <v>2405</v>
      </c>
    </row>
    <row r="979" spans="1:2" ht="40.799999999999997" hidden="1" x14ac:dyDescent="0.3">
      <c r="A979" s="197" t="s">
        <v>2406</v>
      </c>
      <c r="B979" s="198" t="s">
        <v>2407</v>
      </c>
    </row>
    <row r="980" spans="1:2" ht="40.799999999999997" hidden="1" x14ac:dyDescent="0.3">
      <c r="A980" s="197" t="s">
        <v>2408</v>
      </c>
      <c r="B980" s="198" t="s">
        <v>2409</v>
      </c>
    </row>
    <row r="981" spans="1:2" ht="30.6" hidden="1" x14ac:dyDescent="0.3">
      <c r="A981" s="197" t="s">
        <v>2410</v>
      </c>
      <c r="B981" s="198" t="s">
        <v>2411</v>
      </c>
    </row>
    <row r="982" spans="1:2" ht="30.6" hidden="1" x14ac:dyDescent="0.3">
      <c r="A982" s="197" t="s">
        <v>2412</v>
      </c>
      <c r="B982" s="198" t="s">
        <v>2413</v>
      </c>
    </row>
    <row r="983" spans="1:2" ht="40.799999999999997" hidden="1" x14ac:dyDescent="0.3">
      <c r="A983" s="197" t="s">
        <v>2414</v>
      </c>
      <c r="B983" s="198" t="s">
        <v>2415</v>
      </c>
    </row>
    <row r="984" spans="1:2" ht="40.799999999999997" hidden="1" x14ac:dyDescent="0.3">
      <c r="A984" s="197" t="s">
        <v>2416</v>
      </c>
      <c r="B984" s="198" t="s">
        <v>2417</v>
      </c>
    </row>
    <row r="985" spans="1:2" ht="40.799999999999997" hidden="1" x14ac:dyDescent="0.3">
      <c r="A985" s="197" t="s">
        <v>2418</v>
      </c>
      <c r="B985" s="198" t="s">
        <v>2419</v>
      </c>
    </row>
    <row r="986" spans="1:2" ht="40.799999999999997" hidden="1" x14ac:dyDescent="0.3">
      <c r="A986" s="197" t="s">
        <v>2420</v>
      </c>
      <c r="B986" s="198" t="s">
        <v>2421</v>
      </c>
    </row>
    <row r="987" spans="1:2" ht="40.799999999999997" hidden="1" x14ac:dyDescent="0.3">
      <c r="A987" s="197" t="s">
        <v>2422</v>
      </c>
      <c r="B987" s="198" t="s">
        <v>2423</v>
      </c>
    </row>
    <row r="988" spans="1:2" ht="40.799999999999997" hidden="1" x14ac:dyDescent="0.3">
      <c r="A988" s="197" t="s">
        <v>2424</v>
      </c>
      <c r="B988" s="198" t="s">
        <v>2425</v>
      </c>
    </row>
    <row r="989" spans="1:2" ht="40.799999999999997" hidden="1" x14ac:dyDescent="0.3">
      <c r="A989" s="197" t="s">
        <v>2426</v>
      </c>
      <c r="B989" s="198" t="s">
        <v>2427</v>
      </c>
    </row>
    <row r="990" spans="1:2" ht="40.799999999999997" hidden="1" x14ac:dyDescent="0.3">
      <c r="A990" s="197" t="s">
        <v>2428</v>
      </c>
      <c r="B990" s="198" t="s">
        <v>2429</v>
      </c>
    </row>
    <row r="991" spans="1:2" ht="40.799999999999997" hidden="1" x14ac:dyDescent="0.3">
      <c r="A991" s="197" t="s">
        <v>2430</v>
      </c>
      <c r="B991" s="198" t="s">
        <v>2431</v>
      </c>
    </row>
    <row r="992" spans="1:2" ht="40.799999999999997" hidden="1" x14ac:dyDescent="0.3">
      <c r="A992" s="197" t="s">
        <v>2432</v>
      </c>
      <c r="B992" s="198" t="s">
        <v>2433</v>
      </c>
    </row>
    <row r="993" spans="1:2" ht="40.799999999999997" hidden="1" x14ac:dyDescent="0.3">
      <c r="A993" s="197" t="s">
        <v>2434</v>
      </c>
      <c r="B993" s="198" t="s">
        <v>2435</v>
      </c>
    </row>
    <row r="994" spans="1:2" ht="40.799999999999997" hidden="1" x14ac:dyDescent="0.3">
      <c r="A994" s="197" t="s">
        <v>2436</v>
      </c>
      <c r="B994" s="198" t="s">
        <v>2437</v>
      </c>
    </row>
    <row r="995" spans="1:2" hidden="1" x14ac:dyDescent="0.3">
      <c r="A995" s="576" t="s">
        <v>2438</v>
      </c>
      <c r="B995" s="577"/>
    </row>
    <row r="996" spans="1:2" ht="30.6" hidden="1" x14ac:dyDescent="0.3">
      <c r="A996" s="197" t="s">
        <v>2439</v>
      </c>
      <c r="B996" s="198" t="s">
        <v>2440</v>
      </c>
    </row>
    <row r="997" spans="1:2" ht="40.799999999999997" hidden="1" x14ac:dyDescent="0.3">
      <c r="A997" s="197" t="s">
        <v>2441</v>
      </c>
      <c r="B997" s="198" t="s">
        <v>2442</v>
      </c>
    </row>
    <row r="998" spans="1:2" ht="40.799999999999997" hidden="1" x14ac:dyDescent="0.3">
      <c r="A998" s="197" t="s">
        <v>2443</v>
      </c>
      <c r="B998" s="198" t="s">
        <v>2444</v>
      </c>
    </row>
    <row r="999" spans="1:2" ht="40.799999999999997" hidden="1" x14ac:dyDescent="0.3">
      <c r="A999" s="197" t="s">
        <v>2445</v>
      </c>
      <c r="B999" s="198" t="s">
        <v>2446</v>
      </c>
    </row>
    <row r="1000" spans="1:2" ht="40.799999999999997" hidden="1" x14ac:dyDescent="0.3">
      <c r="A1000" s="197" t="s">
        <v>2447</v>
      </c>
      <c r="B1000" s="198" t="s">
        <v>2448</v>
      </c>
    </row>
    <row r="1001" spans="1:2" ht="40.799999999999997" hidden="1" x14ac:dyDescent="0.3">
      <c r="A1001" s="197" t="s">
        <v>2449</v>
      </c>
      <c r="B1001" s="198" t="s">
        <v>2450</v>
      </c>
    </row>
    <row r="1002" spans="1:2" ht="40.799999999999997" hidden="1" x14ac:dyDescent="0.3">
      <c r="A1002" s="197" t="s">
        <v>2451</v>
      </c>
      <c r="B1002" s="198" t="s">
        <v>2452</v>
      </c>
    </row>
    <row r="1003" spans="1:2" ht="40.799999999999997" hidden="1" x14ac:dyDescent="0.3">
      <c r="A1003" s="197" t="s">
        <v>2453</v>
      </c>
      <c r="B1003" s="198" t="s">
        <v>2454</v>
      </c>
    </row>
    <row r="1004" spans="1:2" ht="40.799999999999997" hidden="1" x14ac:dyDescent="0.3">
      <c r="A1004" s="197" t="s">
        <v>2455</v>
      </c>
      <c r="B1004" s="198" t="s">
        <v>2456</v>
      </c>
    </row>
    <row r="1005" spans="1:2" ht="51" hidden="1" x14ac:dyDescent="0.3">
      <c r="A1005" s="197" t="s">
        <v>2457</v>
      </c>
      <c r="B1005" s="198" t="s">
        <v>2458</v>
      </c>
    </row>
    <row r="1006" spans="1:2" ht="51" hidden="1" x14ac:dyDescent="0.3">
      <c r="A1006" s="197" t="s">
        <v>2459</v>
      </c>
      <c r="B1006" s="198" t="s">
        <v>2460</v>
      </c>
    </row>
    <row r="1007" spans="1:2" ht="51" hidden="1" x14ac:dyDescent="0.3">
      <c r="A1007" s="197" t="s">
        <v>2461</v>
      </c>
      <c r="B1007" s="198" t="s">
        <v>2462</v>
      </c>
    </row>
    <row r="1008" spans="1:2" ht="51" hidden="1" x14ac:dyDescent="0.3">
      <c r="A1008" s="197" t="s">
        <v>2463</v>
      </c>
      <c r="B1008" s="198" t="s">
        <v>2464</v>
      </c>
    </row>
    <row r="1009" spans="1:2" ht="40.799999999999997" hidden="1" x14ac:dyDescent="0.3">
      <c r="A1009" s="197" t="s">
        <v>2465</v>
      </c>
      <c r="B1009" s="198" t="s">
        <v>2466</v>
      </c>
    </row>
    <row r="1010" spans="1:2" ht="40.799999999999997" hidden="1" x14ac:dyDescent="0.3">
      <c r="A1010" s="197" t="s">
        <v>2467</v>
      </c>
      <c r="B1010" s="198" t="s">
        <v>2468</v>
      </c>
    </row>
    <row r="1011" spans="1:2" ht="40.799999999999997" hidden="1" x14ac:dyDescent="0.3">
      <c r="A1011" s="197" t="s">
        <v>2469</v>
      </c>
      <c r="B1011" s="198" t="s">
        <v>2470</v>
      </c>
    </row>
    <row r="1012" spans="1:2" ht="40.799999999999997" hidden="1" x14ac:dyDescent="0.3">
      <c r="A1012" s="197" t="s">
        <v>2471</v>
      </c>
      <c r="B1012" s="198" t="s">
        <v>2472</v>
      </c>
    </row>
    <row r="1013" spans="1:2" ht="40.799999999999997" hidden="1" x14ac:dyDescent="0.3">
      <c r="A1013" s="197" t="s">
        <v>2473</v>
      </c>
      <c r="B1013" s="198" t="s">
        <v>2474</v>
      </c>
    </row>
    <row r="1014" spans="1:2" hidden="1" x14ac:dyDescent="0.3">
      <c r="A1014" s="576" t="s">
        <v>2475</v>
      </c>
      <c r="B1014" s="577"/>
    </row>
    <row r="1015" spans="1:2" ht="51" hidden="1" x14ac:dyDescent="0.3">
      <c r="A1015" s="197" t="s">
        <v>2476</v>
      </c>
      <c r="B1015" s="198" t="s">
        <v>2477</v>
      </c>
    </row>
    <row r="1016" spans="1:2" hidden="1" x14ac:dyDescent="0.3">
      <c r="A1016" s="576" t="s">
        <v>2478</v>
      </c>
      <c r="B1016" s="577"/>
    </row>
    <row r="1017" spans="1:2" ht="51" hidden="1" x14ac:dyDescent="0.3">
      <c r="A1017" s="197" t="s">
        <v>2479</v>
      </c>
      <c r="B1017" s="198" t="s">
        <v>2480</v>
      </c>
    </row>
    <row r="1018" spans="1:2" ht="51" hidden="1" x14ac:dyDescent="0.3">
      <c r="A1018" s="197" t="s">
        <v>2481</v>
      </c>
      <c r="B1018" s="198" t="s">
        <v>2482</v>
      </c>
    </row>
    <row r="1019" spans="1:2" ht="51" hidden="1" x14ac:dyDescent="0.3">
      <c r="A1019" s="197" t="s">
        <v>2483</v>
      </c>
      <c r="B1019" s="198" t="s">
        <v>2484</v>
      </c>
    </row>
    <row r="1020" spans="1:2" ht="51" hidden="1" x14ac:dyDescent="0.3">
      <c r="A1020" s="197" t="s">
        <v>2485</v>
      </c>
      <c r="B1020" s="198" t="s">
        <v>2486</v>
      </c>
    </row>
    <row r="1021" spans="1:2" ht="51" hidden="1" x14ac:dyDescent="0.3">
      <c r="A1021" s="197" t="s">
        <v>2487</v>
      </c>
      <c r="B1021" s="198" t="s">
        <v>2488</v>
      </c>
    </row>
    <row r="1022" spans="1:2" ht="51" hidden="1" x14ac:dyDescent="0.3">
      <c r="A1022" s="197" t="s">
        <v>2489</v>
      </c>
      <c r="B1022" s="198" t="s">
        <v>2490</v>
      </c>
    </row>
    <row r="1023" spans="1:2" ht="40.799999999999997" hidden="1" x14ac:dyDescent="0.3">
      <c r="A1023" s="197" t="s">
        <v>2491</v>
      </c>
      <c r="B1023" s="198" t="s">
        <v>2492</v>
      </c>
    </row>
    <row r="1024" spans="1:2" ht="40.799999999999997" hidden="1" x14ac:dyDescent="0.3">
      <c r="A1024" s="197" t="s">
        <v>2493</v>
      </c>
      <c r="B1024" s="198" t="s">
        <v>2494</v>
      </c>
    </row>
    <row r="1025" spans="1:2" ht="51" hidden="1" x14ac:dyDescent="0.3">
      <c r="A1025" s="197" t="s">
        <v>2495</v>
      </c>
      <c r="B1025" s="198" t="s">
        <v>2496</v>
      </c>
    </row>
    <row r="1026" spans="1:2" ht="51" hidden="1" x14ac:dyDescent="0.3">
      <c r="A1026" s="197" t="s">
        <v>2497</v>
      </c>
      <c r="B1026" s="198" t="s">
        <v>2498</v>
      </c>
    </row>
    <row r="1027" spans="1:2" ht="40.799999999999997" hidden="1" x14ac:dyDescent="0.3">
      <c r="A1027" s="197" t="s">
        <v>2499</v>
      </c>
      <c r="B1027" s="198" t="s">
        <v>2500</v>
      </c>
    </row>
    <row r="1028" spans="1:2" ht="40.799999999999997" hidden="1" x14ac:dyDescent="0.3">
      <c r="A1028" s="197" t="s">
        <v>2501</v>
      </c>
      <c r="B1028" s="198" t="s">
        <v>2502</v>
      </c>
    </row>
    <row r="1029" spans="1:2" ht="40.799999999999997" hidden="1" x14ac:dyDescent="0.3">
      <c r="A1029" s="197" t="s">
        <v>2503</v>
      </c>
      <c r="B1029" s="198" t="s">
        <v>2504</v>
      </c>
    </row>
    <row r="1030" spans="1:2" ht="40.799999999999997" hidden="1" x14ac:dyDescent="0.3">
      <c r="A1030" s="197" t="s">
        <v>2505</v>
      </c>
      <c r="B1030" s="198" t="s">
        <v>2506</v>
      </c>
    </row>
    <row r="1031" spans="1:2" ht="40.799999999999997" hidden="1" x14ac:dyDescent="0.3">
      <c r="A1031" s="197" t="s">
        <v>2507</v>
      </c>
      <c r="B1031" s="198" t="s">
        <v>2508</v>
      </c>
    </row>
    <row r="1032" spans="1:2" ht="40.799999999999997" hidden="1" x14ac:dyDescent="0.3">
      <c r="A1032" s="197" t="s">
        <v>2509</v>
      </c>
      <c r="B1032" s="198" t="s">
        <v>2510</v>
      </c>
    </row>
    <row r="1033" spans="1:2" hidden="1" x14ac:dyDescent="0.3">
      <c r="A1033" s="576" t="s">
        <v>2511</v>
      </c>
      <c r="B1033" s="577"/>
    </row>
    <row r="1034" spans="1:2" ht="51" hidden="1" x14ac:dyDescent="0.3">
      <c r="A1034" s="197" t="s">
        <v>2512</v>
      </c>
      <c r="B1034" s="198" t="s">
        <v>2513</v>
      </c>
    </row>
    <row r="1035" spans="1:2" ht="51" hidden="1" x14ac:dyDescent="0.3">
      <c r="A1035" s="197" t="s">
        <v>2514</v>
      </c>
      <c r="B1035" s="198" t="s">
        <v>2515</v>
      </c>
    </row>
    <row r="1036" spans="1:2" ht="51" hidden="1" x14ac:dyDescent="0.3">
      <c r="A1036" s="197" t="s">
        <v>2516</v>
      </c>
      <c r="B1036" s="198" t="s">
        <v>2517</v>
      </c>
    </row>
    <row r="1037" spans="1:2" ht="51" hidden="1" x14ac:dyDescent="0.3">
      <c r="A1037" s="197" t="s">
        <v>2518</v>
      </c>
      <c r="B1037" s="198" t="s">
        <v>2519</v>
      </c>
    </row>
    <row r="1038" spans="1:2" ht="51" hidden="1" x14ac:dyDescent="0.3">
      <c r="A1038" s="197" t="s">
        <v>2520</v>
      </c>
      <c r="B1038" s="198" t="s">
        <v>2521</v>
      </c>
    </row>
    <row r="1039" spans="1:2" ht="40.799999999999997" hidden="1" x14ac:dyDescent="0.3">
      <c r="A1039" s="197" t="s">
        <v>2522</v>
      </c>
      <c r="B1039" s="198" t="s">
        <v>2523</v>
      </c>
    </row>
    <row r="1040" spans="1:2" ht="40.799999999999997" hidden="1" x14ac:dyDescent="0.3">
      <c r="A1040" s="197" t="s">
        <v>2524</v>
      </c>
      <c r="B1040" s="198" t="s">
        <v>2525</v>
      </c>
    </row>
    <row r="1041" spans="1:2" ht="40.799999999999997" hidden="1" x14ac:dyDescent="0.3">
      <c r="A1041" s="197" t="s">
        <v>2526</v>
      </c>
      <c r="B1041" s="198" t="s">
        <v>2527</v>
      </c>
    </row>
    <row r="1042" spans="1:2" ht="40.799999999999997" hidden="1" x14ac:dyDescent="0.3">
      <c r="A1042" s="197" t="s">
        <v>2528</v>
      </c>
      <c r="B1042" s="198" t="s">
        <v>2529</v>
      </c>
    </row>
    <row r="1043" spans="1:2" ht="40.799999999999997" hidden="1" x14ac:dyDescent="0.3">
      <c r="A1043" s="197" t="s">
        <v>2530</v>
      </c>
      <c r="B1043" s="198" t="s">
        <v>2531</v>
      </c>
    </row>
    <row r="1044" spans="1:2" ht="40.799999999999997" hidden="1" x14ac:dyDescent="0.3">
      <c r="A1044" s="197" t="s">
        <v>2532</v>
      </c>
      <c r="B1044" s="198" t="s">
        <v>2533</v>
      </c>
    </row>
    <row r="1045" spans="1:2" ht="40.799999999999997" hidden="1" x14ac:dyDescent="0.3">
      <c r="A1045" s="197" t="s">
        <v>2534</v>
      </c>
      <c r="B1045" s="198" t="s">
        <v>2535</v>
      </c>
    </row>
    <row r="1046" spans="1:2" ht="51" hidden="1" x14ac:dyDescent="0.3">
      <c r="A1046" s="197" t="s">
        <v>2536</v>
      </c>
      <c r="B1046" s="198" t="s">
        <v>2537</v>
      </c>
    </row>
    <row r="1047" spans="1:2" ht="51" hidden="1" x14ac:dyDescent="0.3">
      <c r="A1047" s="197" t="s">
        <v>2538</v>
      </c>
      <c r="B1047" s="198" t="s">
        <v>2539</v>
      </c>
    </row>
    <row r="1048" spans="1:2" ht="51" hidden="1" x14ac:dyDescent="0.3">
      <c r="A1048" s="197" t="s">
        <v>2540</v>
      </c>
      <c r="B1048" s="198" t="s">
        <v>2541</v>
      </c>
    </row>
    <row r="1049" spans="1:2" ht="51" hidden="1" x14ac:dyDescent="0.3">
      <c r="A1049" s="197" t="s">
        <v>2542</v>
      </c>
      <c r="B1049" s="198" t="s">
        <v>2543</v>
      </c>
    </row>
    <row r="1050" spans="1:2" ht="51" hidden="1" x14ac:dyDescent="0.3">
      <c r="A1050" s="197" t="s">
        <v>2544</v>
      </c>
      <c r="B1050" s="198" t="s">
        <v>2545</v>
      </c>
    </row>
    <row r="1051" spans="1:2" ht="51" hidden="1" x14ac:dyDescent="0.3">
      <c r="A1051" s="197" t="s">
        <v>2546</v>
      </c>
      <c r="B1051" s="198" t="s">
        <v>2547</v>
      </c>
    </row>
    <row r="1052" spans="1:2" ht="51" hidden="1" x14ac:dyDescent="0.3">
      <c r="A1052" s="197" t="s">
        <v>2548</v>
      </c>
      <c r="B1052" s="198" t="s">
        <v>2549</v>
      </c>
    </row>
    <row r="1053" spans="1:2" ht="51" hidden="1" x14ac:dyDescent="0.3">
      <c r="A1053" s="197" t="s">
        <v>2550</v>
      </c>
      <c r="B1053" s="198" t="s">
        <v>2551</v>
      </c>
    </row>
    <row r="1054" spans="1:2" hidden="1" x14ac:dyDescent="0.3">
      <c r="A1054" s="576" t="s">
        <v>2552</v>
      </c>
      <c r="B1054" s="577"/>
    </row>
    <row r="1055" spans="1:2" ht="51" hidden="1" x14ac:dyDescent="0.3">
      <c r="A1055" s="197" t="s">
        <v>2553</v>
      </c>
      <c r="B1055" s="198" t="s">
        <v>2554</v>
      </c>
    </row>
    <row r="1056" spans="1:2" ht="51" hidden="1" x14ac:dyDescent="0.3">
      <c r="A1056" s="197" t="s">
        <v>2555</v>
      </c>
      <c r="B1056" s="198" t="s">
        <v>2556</v>
      </c>
    </row>
    <row r="1057" spans="1:2" ht="40.799999999999997" hidden="1" x14ac:dyDescent="0.3">
      <c r="A1057" s="197" t="s">
        <v>2557</v>
      </c>
      <c r="B1057" s="198" t="s">
        <v>2558</v>
      </c>
    </row>
    <row r="1058" spans="1:2" ht="40.799999999999997" hidden="1" x14ac:dyDescent="0.3">
      <c r="A1058" s="197" t="s">
        <v>2559</v>
      </c>
      <c r="B1058" s="198" t="s">
        <v>2560</v>
      </c>
    </row>
    <row r="1059" spans="1:2" ht="40.799999999999997" hidden="1" x14ac:dyDescent="0.3">
      <c r="A1059" s="197" t="s">
        <v>2561</v>
      </c>
      <c r="B1059" s="198" t="s">
        <v>2562</v>
      </c>
    </row>
    <row r="1060" spans="1:2" ht="51" hidden="1" x14ac:dyDescent="0.3">
      <c r="A1060" s="197" t="s">
        <v>2563</v>
      </c>
      <c r="B1060" s="198" t="s">
        <v>2564</v>
      </c>
    </row>
    <row r="1061" spans="1:2" ht="51" hidden="1" x14ac:dyDescent="0.3">
      <c r="A1061" s="197" t="s">
        <v>2565</v>
      </c>
      <c r="B1061" s="198" t="s">
        <v>2566</v>
      </c>
    </row>
    <row r="1062" spans="1:2" ht="51" hidden="1" x14ac:dyDescent="0.3">
      <c r="A1062" s="197" t="s">
        <v>2567</v>
      </c>
      <c r="B1062" s="198" t="s">
        <v>2568</v>
      </c>
    </row>
    <row r="1063" spans="1:2" ht="40.799999999999997" hidden="1" x14ac:dyDescent="0.3">
      <c r="A1063" s="197" t="s">
        <v>2569</v>
      </c>
      <c r="B1063" s="198" t="s">
        <v>2570</v>
      </c>
    </row>
    <row r="1064" spans="1:2" ht="40.799999999999997" hidden="1" x14ac:dyDescent="0.3">
      <c r="A1064" s="197" t="s">
        <v>2571</v>
      </c>
      <c r="B1064" s="198" t="s">
        <v>2572</v>
      </c>
    </row>
    <row r="1065" spans="1:2" ht="40.799999999999997" hidden="1" x14ac:dyDescent="0.3">
      <c r="A1065" s="197" t="s">
        <v>2573</v>
      </c>
      <c r="B1065" s="198" t="s">
        <v>2574</v>
      </c>
    </row>
    <row r="1066" spans="1:2" ht="40.799999999999997" hidden="1" x14ac:dyDescent="0.3">
      <c r="A1066" s="197" t="s">
        <v>2575</v>
      </c>
      <c r="B1066" s="198" t="s">
        <v>2576</v>
      </c>
    </row>
    <row r="1067" spans="1:2" ht="40.799999999999997" hidden="1" x14ac:dyDescent="0.3">
      <c r="A1067" s="197" t="s">
        <v>2577</v>
      </c>
      <c r="B1067" s="198" t="s">
        <v>2578</v>
      </c>
    </row>
    <row r="1068" spans="1:2" ht="40.799999999999997" hidden="1" x14ac:dyDescent="0.3">
      <c r="A1068" s="197" t="s">
        <v>2579</v>
      </c>
      <c r="B1068" s="198" t="s">
        <v>2580</v>
      </c>
    </row>
    <row r="1069" spans="1:2" ht="40.799999999999997" hidden="1" x14ac:dyDescent="0.3">
      <c r="A1069" s="197" t="s">
        <v>2581</v>
      </c>
      <c r="B1069" s="198" t="s">
        <v>2582</v>
      </c>
    </row>
    <row r="1070" spans="1:2" ht="40.799999999999997" hidden="1" x14ac:dyDescent="0.3">
      <c r="A1070" s="197" t="s">
        <v>2583</v>
      </c>
      <c r="B1070" s="198" t="s">
        <v>2584</v>
      </c>
    </row>
    <row r="1071" spans="1:2" ht="40.799999999999997" hidden="1" x14ac:dyDescent="0.3">
      <c r="A1071" s="197" t="s">
        <v>2585</v>
      </c>
      <c r="B1071" s="198" t="s">
        <v>2586</v>
      </c>
    </row>
    <row r="1072" spans="1:2" ht="51" hidden="1" x14ac:dyDescent="0.3">
      <c r="A1072" s="197" t="s">
        <v>2587</v>
      </c>
      <c r="B1072" s="198" t="s">
        <v>2588</v>
      </c>
    </row>
    <row r="1073" spans="1:2" ht="51" hidden="1" x14ac:dyDescent="0.3">
      <c r="A1073" s="197" t="s">
        <v>2589</v>
      </c>
      <c r="B1073" s="198" t="s">
        <v>2590</v>
      </c>
    </row>
    <row r="1074" spans="1:2" ht="51" hidden="1" x14ac:dyDescent="0.3">
      <c r="A1074" s="197" t="s">
        <v>2591</v>
      </c>
      <c r="B1074" s="198" t="s">
        <v>2592</v>
      </c>
    </row>
    <row r="1075" spans="1:2" ht="51" hidden="1" x14ac:dyDescent="0.3">
      <c r="A1075" s="197" t="s">
        <v>2593</v>
      </c>
      <c r="B1075" s="198" t="s">
        <v>2594</v>
      </c>
    </row>
    <row r="1076" spans="1:2" ht="51" hidden="1" x14ac:dyDescent="0.3">
      <c r="A1076" s="197" t="s">
        <v>2595</v>
      </c>
      <c r="B1076" s="198" t="s">
        <v>2596</v>
      </c>
    </row>
    <row r="1077" spans="1:2" ht="51" hidden="1" x14ac:dyDescent="0.3">
      <c r="A1077" s="197" t="s">
        <v>2597</v>
      </c>
      <c r="B1077" s="198" t="s">
        <v>2598</v>
      </c>
    </row>
    <row r="1078" spans="1:2" ht="51" hidden="1" x14ac:dyDescent="0.3">
      <c r="A1078" s="197" t="s">
        <v>2599</v>
      </c>
      <c r="B1078" s="198" t="s">
        <v>2600</v>
      </c>
    </row>
    <row r="1079" spans="1:2" ht="51" hidden="1" x14ac:dyDescent="0.3">
      <c r="A1079" s="197" t="s">
        <v>2601</v>
      </c>
      <c r="B1079" s="198" t="s">
        <v>2602</v>
      </c>
    </row>
    <row r="1080" spans="1:2" hidden="1" x14ac:dyDescent="0.3">
      <c r="A1080" s="576" t="s">
        <v>2603</v>
      </c>
      <c r="B1080" s="577"/>
    </row>
    <row r="1081" spans="1:2" ht="51" hidden="1" x14ac:dyDescent="0.3">
      <c r="A1081" s="197" t="s">
        <v>2604</v>
      </c>
      <c r="B1081" s="198" t="s">
        <v>2605</v>
      </c>
    </row>
    <row r="1082" spans="1:2" ht="51" hidden="1" x14ac:dyDescent="0.3">
      <c r="A1082" s="197" t="s">
        <v>2606</v>
      </c>
      <c r="B1082" s="198" t="s">
        <v>2607</v>
      </c>
    </row>
    <row r="1083" spans="1:2" ht="51" hidden="1" x14ac:dyDescent="0.3">
      <c r="A1083" s="197" t="s">
        <v>2608</v>
      </c>
      <c r="B1083" s="198" t="s">
        <v>2609</v>
      </c>
    </row>
    <row r="1084" spans="1:2" ht="40.799999999999997" hidden="1" x14ac:dyDescent="0.3">
      <c r="A1084" s="197" t="s">
        <v>2610</v>
      </c>
      <c r="B1084" s="198" t="s">
        <v>2611</v>
      </c>
    </row>
    <row r="1085" spans="1:2" ht="40.799999999999997" hidden="1" x14ac:dyDescent="0.3">
      <c r="A1085" s="197" t="s">
        <v>2612</v>
      </c>
      <c r="B1085" s="198" t="s">
        <v>2613</v>
      </c>
    </row>
    <row r="1086" spans="1:2" ht="51" hidden="1" x14ac:dyDescent="0.3">
      <c r="A1086" s="197" t="s">
        <v>2614</v>
      </c>
      <c r="B1086" s="198" t="s">
        <v>2615</v>
      </c>
    </row>
    <row r="1087" spans="1:2" ht="51" hidden="1" x14ac:dyDescent="0.3">
      <c r="A1087" s="197" t="s">
        <v>2616</v>
      </c>
      <c r="B1087" s="198" t="s">
        <v>2617</v>
      </c>
    </row>
    <row r="1088" spans="1:2" ht="51" hidden="1" x14ac:dyDescent="0.3">
      <c r="A1088" s="197" t="s">
        <v>2618</v>
      </c>
      <c r="B1088" s="198" t="s">
        <v>2619</v>
      </c>
    </row>
    <row r="1089" spans="1:2" ht="51" hidden="1" x14ac:dyDescent="0.3">
      <c r="A1089" s="197" t="s">
        <v>2620</v>
      </c>
      <c r="B1089" s="198" t="s">
        <v>2621</v>
      </c>
    </row>
    <row r="1090" spans="1:2" ht="51" hidden="1" x14ac:dyDescent="0.3">
      <c r="A1090" s="197" t="s">
        <v>2622</v>
      </c>
      <c r="B1090" s="198" t="s">
        <v>2623</v>
      </c>
    </row>
    <row r="1091" spans="1:2" ht="51" hidden="1" x14ac:dyDescent="0.3">
      <c r="A1091" s="197" t="s">
        <v>2624</v>
      </c>
      <c r="B1091" s="198" t="s">
        <v>2625</v>
      </c>
    </row>
    <row r="1092" spans="1:2" hidden="1" x14ac:dyDescent="0.3">
      <c r="A1092" s="576" t="s">
        <v>2626</v>
      </c>
      <c r="B1092" s="577"/>
    </row>
    <row r="1093" spans="1:2" ht="40.799999999999997" hidden="1" x14ac:dyDescent="0.3">
      <c r="A1093" s="197" t="s">
        <v>2627</v>
      </c>
      <c r="B1093" s="198" t="s">
        <v>2628</v>
      </c>
    </row>
    <row r="1094" spans="1:2" ht="61.2" hidden="1" x14ac:dyDescent="0.3">
      <c r="A1094" s="197" t="s">
        <v>2629</v>
      </c>
      <c r="B1094" s="198" t="s">
        <v>2630</v>
      </c>
    </row>
    <row r="1095" spans="1:2" ht="40.799999999999997" hidden="1" x14ac:dyDescent="0.3">
      <c r="A1095" s="197" t="s">
        <v>2631</v>
      </c>
      <c r="B1095" s="198" t="s">
        <v>2632</v>
      </c>
    </row>
    <row r="1096" spans="1:2" ht="40.799999999999997" hidden="1" x14ac:dyDescent="0.3">
      <c r="A1096" s="197" t="s">
        <v>2633</v>
      </c>
      <c r="B1096" s="198" t="s">
        <v>2634</v>
      </c>
    </row>
    <row r="1097" spans="1:2" ht="40.799999999999997" hidden="1" x14ac:dyDescent="0.3">
      <c r="A1097" s="197" t="s">
        <v>2635</v>
      </c>
      <c r="B1097" s="198" t="s">
        <v>2636</v>
      </c>
    </row>
    <row r="1098" spans="1:2" ht="40.799999999999997" hidden="1" x14ac:dyDescent="0.3">
      <c r="A1098" s="197" t="s">
        <v>2637</v>
      </c>
      <c r="B1098" s="198" t="s">
        <v>2638</v>
      </c>
    </row>
    <row r="1099" spans="1:2" ht="40.799999999999997" hidden="1" x14ac:dyDescent="0.3">
      <c r="A1099" s="197" t="s">
        <v>2639</v>
      </c>
      <c r="B1099" s="198" t="s">
        <v>2640</v>
      </c>
    </row>
    <row r="1100" spans="1:2" hidden="1" x14ac:dyDescent="0.3">
      <c r="A1100" s="576" t="s">
        <v>2641</v>
      </c>
      <c r="B1100" s="577"/>
    </row>
    <row r="1101" spans="1:2" ht="40.799999999999997" hidden="1" x14ac:dyDescent="0.3">
      <c r="A1101" s="197" t="s">
        <v>2642</v>
      </c>
      <c r="B1101" s="198" t="s">
        <v>2643</v>
      </c>
    </row>
    <row r="1102" spans="1:2" ht="40.799999999999997" hidden="1" x14ac:dyDescent="0.3">
      <c r="A1102" s="197" t="s">
        <v>2644</v>
      </c>
      <c r="B1102" s="198" t="s">
        <v>2645</v>
      </c>
    </row>
    <row r="1103" spans="1:2" ht="40.799999999999997" hidden="1" x14ac:dyDescent="0.3">
      <c r="A1103" s="197" t="s">
        <v>2646</v>
      </c>
      <c r="B1103" s="198" t="s">
        <v>2647</v>
      </c>
    </row>
    <row r="1104" spans="1:2" ht="51" hidden="1" x14ac:dyDescent="0.3">
      <c r="A1104" s="197" t="s">
        <v>2648</v>
      </c>
      <c r="B1104" s="198" t="s">
        <v>2649</v>
      </c>
    </row>
    <row r="1105" spans="1:2" ht="51" hidden="1" x14ac:dyDescent="0.3">
      <c r="A1105" s="197" t="s">
        <v>2650</v>
      </c>
      <c r="B1105" s="198" t="s">
        <v>2651</v>
      </c>
    </row>
    <row r="1106" spans="1:2" ht="51" hidden="1" x14ac:dyDescent="0.3">
      <c r="A1106" s="197" t="s">
        <v>2652</v>
      </c>
      <c r="B1106" s="198" t="s">
        <v>2653</v>
      </c>
    </row>
    <row r="1107" spans="1:2" hidden="1" x14ac:dyDescent="0.3">
      <c r="A1107" s="576" t="s">
        <v>2654</v>
      </c>
      <c r="B1107" s="577"/>
    </row>
    <row r="1108" spans="1:2" ht="51" hidden="1" x14ac:dyDescent="0.3">
      <c r="A1108" s="197" t="s">
        <v>2655</v>
      </c>
      <c r="B1108" s="198" t="s">
        <v>2656</v>
      </c>
    </row>
  </sheetData>
  <sheetProtection algorithmName="SHA-512" hashValue="S3TIT21rW7cjEs2wRX1ryR1lnKSWkaEJA1yMuSJJLWi7XNcHMkHp40TY/Qn4fqMz7rLp934V3wPD5zzJqDtPAg==" saltValue="tbrjmXxkdNjVImBrL9Nt0Q==" spinCount="100000" sheet="1" objects="1" scenarios="1"/>
  <autoFilter ref="A1:E1108" xr:uid="{00000000-0009-0000-0000-000004000000}">
    <filterColumn colId="1">
      <filters>
        <filter val="DTDL U11003 (SE2) PL B HG 2800/2100/18"/>
        <filter val="DTDL U11027 ICY WHITE HG 2800/2100/18"/>
        <filter val="DTDL U12007 ČERNÁ HG 2800/2100/18"/>
        <filter val="DTL F70014 HG (U506)Metal 2800/2070/18,6"/>
        <filter val="DTL F70015 HG (U508) Meta 2800/2070/18,6"/>
        <filter val="DTL U11003 (SE2) HG Bílá 2800/2070/18,6"/>
        <filter val="DTL U11003 HG (SE2) BÍLÁ 2800/2070/9,6"/>
        <filter val="DTL U11027 HG (U1027) Bíl 2800/2070/18,6"/>
        <filter val="DTL U11523 HG (U197) Ivor 2800/2070/18,6"/>
        <filter val="DTL U1193 HG Cuando 2800/2070/18,6"/>
        <filter val="DTL U12007 HG (U007) Čern 2800/2070/18,6"/>
        <filter val="DTL U15110 HG (U110) Zele 2800/2070/18,6"/>
        <filter val="DTL U15579 HG (U1579) Žlu 2800/2070/18,6"/>
        <filter val="DTL U16010 HG (U1667) Ora 2800/2070/18,6"/>
        <filter val="DTL U16182 HG (U182) Hněd 2800/2070/18,6"/>
        <filter val="DTL U17027 HG (U027) Červ 2800/2070/18,6"/>
        <filter val="DTL U17054 HG (U054) Burg 2800/2070/18,6"/>
        <filter val="DTL U17141 HG (U141)Fialo 2800/2070/18,6"/>
        <filter val="RC SLIM Azzurro HG 2800/1300/4"/>
        <filter val="RC SLIM Bianco HG 2800/1300/4"/>
        <filter val="RC SLIM Corniola HG 2800/1300/4"/>
        <filter val="RC SLIM Fumo HG 2800/1300/4"/>
        <filter val="RC SLIM Magnolia HG 2800/1300/4"/>
        <filter val="RC SLIM Menta HG 2800/1300/4"/>
        <filter val="RC SLIM Perla HG 2800/1300/4"/>
        <filter val="RC SLIM Sabbia HG 2800/1300/4"/>
      </filters>
    </filterColumn>
  </autoFilter>
  <mergeCells count="45">
    <mergeCell ref="A1092:B1092"/>
    <mergeCell ref="A1100:B1100"/>
    <mergeCell ref="A1107:B1107"/>
    <mergeCell ref="A995:B995"/>
    <mergeCell ref="A1014:B1014"/>
    <mergeCell ref="A1016:B1016"/>
    <mergeCell ref="A1033:B1033"/>
    <mergeCell ref="A1054:B1054"/>
    <mergeCell ref="A1080:B1080"/>
    <mergeCell ref="A970:B970"/>
    <mergeCell ref="A850:B850"/>
    <mergeCell ref="A856:B856"/>
    <mergeCell ref="A859:B859"/>
    <mergeCell ref="A876:B876"/>
    <mergeCell ref="A879:B879"/>
    <mergeCell ref="A888:B888"/>
    <mergeCell ref="A912:B912"/>
    <mergeCell ref="A921:B921"/>
    <mergeCell ref="A924:B924"/>
    <mergeCell ref="A932:B932"/>
    <mergeCell ref="A939:B939"/>
    <mergeCell ref="A848:B848"/>
    <mergeCell ref="A796:B796"/>
    <mergeCell ref="A798:B798"/>
    <mergeCell ref="A800:B800"/>
    <mergeCell ref="A802:B802"/>
    <mergeCell ref="A804:B804"/>
    <mergeCell ref="A812:B812"/>
    <mergeCell ref="A835:B835"/>
    <mergeCell ref="A839:B839"/>
    <mergeCell ref="A841:B841"/>
    <mergeCell ref="A843:B843"/>
    <mergeCell ref="A846:B846"/>
    <mergeCell ref="A791:B791"/>
    <mergeCell ref="A688:B688"/>
    <mergeCell ref="A708:B708"/>
    <mergeCell ref="A715:B715"/>
    <mergeCell ref="A721:B721"/>
    <mergeCell ref="A727:B727"/>
    <mergeCell ref="A731:B731"/>
    <mergeCell ref="A736:B736"/>
    <mergeCell ref="A738:B738"/>
    <mergeCell ref="A740:B740"/>
    <mergeCell ref="A755:B755"/>
    <mergeCell ref="A775:B77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4"/>
  <dimension ref="A1:F1800"/>
  <sheetViews>
    <sheetView workbookViewId="0">
      <selection activeCell="A3" sqref="A3"/>
    </sheetView>
  </sheetViews>
  <sheetFormatPr defaultRowHeight="14.4" x14ac:dyDescent="0.3"/>
  <cols>
    <col min="1" max="1" width="15.109375" customWidth="1"/>
  </cols>
  <sheetData>
    <row r="1" spans="1:6" x14ac:dyDescent="0.3">
      <c r="A1" s="216" t="s">
        <v>1534</v>
      </c>
      <c r="B1" s="216" t="s">
        <v>1535</v>
      </c>
      <c r="C1" s="216"/>
      <c r="D1" s="216" t="s">
        <v>1536</v>
      </c>
      <c r="E1" s="216" t="s">
        <v>1537</v>
      </c>
    </row>
    <row r="2" spans="1:6" ht="51" x14ac:dyDescent="0.3">
      <c r="A2" s="283">
        <v>132130</v>
      </c>
      <c r="B2" s="279" t="s">
        <v>824</v>
      </c>
      <c r="C2" s="280"/>
      <c r="D2" s="280">
        <v>0.45</v>
      </c>
      <c r="E2" s="280">
        <v>22</v>
      </c>
      <c r="F2" s="273"/>
    </row>
    <row r="3" spans="1:6" ht="51" x14ac:dyDescent="0.3">
      <c r="A3" s="283">
        <v>132131</v>
      </c>
      <c r="B3" s="279" t="s">
        <v>819</v>
      </c>
      <c r="C3" s="280"/>
      <c r="D3" s="280">
        <v>0.45</v>
      </c>
      <c r="E3" s="280">
        <v>22</v>
      </c>
      <c r="F3" s="273"/>
    </row>
    <row r="4" spans="1:6" ht="51" x14ac:dyDescent="0.3">
      <c r="A4" s="283">
        <v>132151</v>
      </c>
      <c r="B4" s="279" t="s">
        <v>1545</v>
      </c>
      <c r="C4" s="280"/>
      <c r="D4" s="280">
        <v>0.45</v>
      </c>
      <c r="E4" s="280">
        <v>22</v>
      </c>
      <c r="F4" s="273"/>
    </row>
    <row r="5" spans="1:6" ht="51" x14ac:dyDescent="0.3">
      <c r="A5" s="283">
        <v>132152</v>
      </c>
      <c r="B5" s="279" t="s">
        <v>1546</v>
      </c>
      <c r="C5" s="280"/>
      <c r="D5" s="280">
        <v>0.45</v>
      </c>
      <c r="E5" s="280">
        <v>22</v>
      </c>
      <c r="F5" s="273"/>
    </row>
    <row r="6" spans="1:6" ht="40.799999999999997" x14ac:dyDescent="0.3">
      <c r="A6" s="283">
        <v>62003</v>
      </c>
      <c r="B6" s="279" t="s">
        <v>1642</v>
      </c>
      <c r="C6" s="280"/>
      <c r="D6" s="280">
        <v>0.45</v>
      </c>
      <c r="E6" s="280">
        <v>22</v>
      </c>
      <c r="F6" s="273"/>
    </row>
    <row r="7" spans="1:6" ht="40.799999999999997" x14ac:dyDescent="0.3">
      <c r="A7" s="283">
        <v>62103</v>
      </c>
      <c r="B7" s="281" t="s">
        <v>734</v>
      </c>
      <c r="C7" s="280"/>
      <c r="D7" s="280">
        <v>0.45</v>
      </c>
      <c r="E7" s="280">
        <v>22</v>
      </c>
      <c r="F7" s="273"/>
    </row>
    <row r="8" spans="1:6" ht="51" x14ac:dyDescent="0.3">
      <c r="A8" s="283">
        <v>62132</v>
      </c>
      <c r="B8" s="279" t="s">
        <v>2733</v>
      </c>
      <c r="C8" s="280"/>
      <c r="D8" s="280">
        <v>0.45</v>
      </c>
      <c r="E8" s="280">
        <v>22</v>
      </c>
      <c r="F8" s="273"/>
    </row>
    <row r="9" spans="1:6" ht="51" x14ac:dyDescent="0.3">
      <c r="A9" s="283">
        <v>62228</v>
      </c>
      <c r="B9" s="281" t="s">
        <v>2734</v>
      </c>
      <c r="C9" s="280"/>
      <c r="D9" s="280">
        <v>0.45</v>
      </c>
      <c r="E9" s="280">
        <v>22</v>
      </c>
      <c r="F9" s="273"/>
    </row>
    <row r="10" spans="1:6" ht="51" x14ac:dyDescent="0.3">
      <c r="A10" s="283">
        <v>62237</v>
      </c>
      <c r="B10" s="281" t="s">
        <v>1646</v>
      </c>
      <c r="C10" s="280"/>
      <c r="D10" s="280">
        <v>0.45</v>
      </c>
      <c r="E10" s="280">
        <v>22</v>
      </c>
      <c r="F10" s="273"/>
    </row>
    <row r="11" spans="1:6" ht="51" x14ac:dyDescent="0.3">
      <c r="A11" s="283">
        <v>62783</v>
      </c>
      <c r="B11" s="281" t="s">
        <v>2735</v>
      </c>
      <c r="C11" s="280"/>
      <c r="D11" s="280">
        <v>0.45</v>
      </c>
      <c r="E11" s="280">
        <v>42</v>
      </c>
      <c r="F11" s="273"/>
    </row>
    <row r="12" spans="1:6" ht="51" x14ac:dyDescent="0.3">
      <c r="A12" s="283">
        <v>76086</v>
      </c>
      <c r="B12" s="281" t="s">
        <v>2903</v>
      </c>
      <c r="C12" s="280"/>
      <c r="D12" s="280">
        <v>0.45</v>
      </c>
      <c r="E12" s="280">
        <v>42</v>
      </c>
      <c r="F12" s="273"/>
    </row>
    <row r="13" spans="1:6" ht="40.799999999999997" x14ac:dyDescent="0.3">
      <c r="A13" s="283">
        <v>76417</v>
      </c>
      <c r="B13" s="279" t="s">
        <v>2736</v>
      </c>
      <c r="C13" s="280"/>
      <c r="D13" s="280">
        <v>0.45</v>
      </c>
      <c r="E13" s="280">
        <v>22</v>
      </c>
      <c r="F13" s="273"/>
    </row>
    <row r="14" spans="1:6" ht="51" x14ac:dyDescent="0.3">
      <c r="A14" s="283">
        <v>76421</v>
      </c>
      <c r="B14" s="279" t="s">
        <v>1655</v>
      </c>
      <c r="C14" s="280"/>
      <c r="D14" s="280">
        <v>0.45</v>
      </c>
      <c r="E14" s="280">
        <v>22</v>
      </c>
      <c r="F14" s="273"/>
    </row>
    <row r="15" spans="1:6" ht="40.799999999999997" x14ac:dyDescent="0.3">
      <c r="A15" s="283">
        <v>76704</v>
      </c>
      <c r="B15" s="279" t="s">
        <v>831</v>
      </c>
      <c r="C15" s="280"/>
      <c r="D15" s="280">
        <v>0.45</v>
      </c>
      <c r="E15" s="280">
        <v>22</v>
      </c>
      <c r="F15" s="273"/>
    </row>
    <row r="16" spans="1:6" ht="51" x14ac:dyDescent="0.3">
      <c r="A16" s="283">
        <v>76777</v>
      </c>
      <c r="B16" s="281" t="s">
        <v>2904</v>
      </c>
      <c r="C16" s="280"/>
      <c r="D16" s="280">
        <v>0.45</v>
      </c>
      <c r="E16" s="280">
        <v>22</v>
      </c>
      <c r="F16" s="273"/>
    </row>
    <row r="17" spans="1:6" ht="51" x14ac:dyDescent="0.3">
      <c r="A17" s="283">
        <v>76784</v>
      </c>
      <c r="B17" s="279" t="s">
        <v>702</v>
      </c>
      <c r="C17" s="280"/>
      <c r="D17" s="280">
        <v>0.45</v>
      </c>
      <c r="E17" s="280">
        <v>22</v>
      </c>
      <c r="F17" s="273"/>
    </row>
    <row r="18" spans="1:6" ht="51" x14ac:dyDescent="0.3">
      <c r="A18" s="283">
        <v>76817</v>
      </c>
      <c r="B18" s="281" t="s">
        <v>2905</v>
      </c>
      <c r="C18" s="280"/>
      <c r="D18" s="280">
        <v>0.45</v>
      </c>
      <c r="E18" s="280">
        <v>22</v>
      </c>
      <c r="F18" s="273"/>
    </row>
    <row r="19" spans="1:6" ht="51" x14ac:dyDescent="0.3">
      <c r="A19" s="283">
        <v>76860</v>
      </c>
      <c r="B19" s="281" t="s">
        <v>2737</v>
      </c>
      <c r="C19" s="280"/>
      <c r="D19" s="280">
        <v>0.45</v>
      </c>
      <c r="E19" s="280">
        <v>22</v>
      </c>
      <c r="F19" s="273"/>
    </row>
    <row r="20" spans="1:6" ht="51" x14ac:dyDescent="0.3">
      <c r="A20" s="283">
        <v>76942</v>
      </c>
      <c r="B20" s="281" t="s">
        <v>707</v>
      </c>
      <c r="C20" s="280"/>
      <c r="D20" s="280">
        <v>0.45</v>
      </c>
      <c r="E20" s="280">
        <v>22</v>
      </c>
      <c r="F20" s="273"/>
    </row>
    <row r="21" spans="1:6" ht="51" x14ac:dyDescent="0.3">
      <c r="A21" s="283">
        <v>77413</v>
      </c>
      <c r="B21" s="281" t="s">
        <v>746</v>
      </c>
      <c r="C21" s="280"/>
      <c r="D21" s="280">
        <v>0.45</v>
      </c>
      <c r="E21" s="280">
        <v>22</v>
      </c>
      <c r="F21" s="273"/>
    </row>
    <row r="22" spans="1:6" ht="51" x14ac:dyDescent="0.3">
      <c r="A22" s="283">
        <v>79921</v>
      </c>
      <c r="B22" s="279" t="s">
        <v>741</v>
      </c>
      <c r="C22" s="280"/>
      <c r="D22" s="280">
        <v>0.45</v>
      </c>
      <c r="E22" s="280">
        <v>22</v>
      </c>
      <c r="F22" s="273"/>
    </row>
    <row r="23" spans="1:6" ht="51" x14ac:dyDescent="0.3">
      <c r="A23" s="283">
        <v>90737</v>
      </c>
      <c r="B23" s="279" t="s">
        <v>2738</v>
      </c>
      <c r="C23" s="280"/>
      <c r="D23" s="280">
        <v>0.45</v>
      </c>
      <c r="E23" s="280">
        <v>22</v>
      </c>
      <c r="F23" s="273"/>
    </row>
    <row r="24" spans="1:6" ht="51" x14ac:dyDescent="0.3">
      <c r="A24" s="283">
        <v>90872</v>
      </c>
      <c r="B24" s="279" t="s">
        <v>1677</v>
      </c>
      <c r="C24" s="280"/>
      <c r="D24" s="280">
        <v>0.45</v>
      </c>
      <c r="E24" s="280">
        <v>22</v>
      </c>
      <c r="F24" s="273"/>
    </row>
    <row r="25" spans="1:6" ht="51" x14ac:dyDescent="0.3">
      <c r="A25" s="283">
        <v>91330</v>
      </c>
      <c r="B25" s="279" t="s">
        <v>2739</v>
      </c>
      <c r="C25" s="280"/>
      <c r="D25" s="280">
        <v>0.45</v>
      </c>
      <c r="E25" s="280">
        <v>22</v>
      </c>
      <c r="F25" s="273"/>
    </row>
    <row r="26" spans="1:6" ht="51" x14ac:dyDescent="0.3">
      <c r="A26" s="283">
        <v>133028</v>
      </c>
      <c r="B26" s="279" t="s">
        <v>820</v>
      </c>
      <c r="C26" s="280"/>
      <c r="D26" s="280">
        <v>2</v>
      </c>
      <c r="E26" s="280">
        <v>42</v>
      </c>
      <c r="F26" s="273"/>
    </row>
    <row r="27" spans="1:6" ht="51" x14ac:dyDescent="0.3">
      <c r="A27" s="283">
        <v>134871</v>
      </c>
      <c r="B27" s="281" t="s">
        <v>817</v>
      </c>
      <c r="C27" s="280"/>
      <c r="D27" s="280">
        <v>2</v>
      </c>
      <c r="E27" s="280">
        <v>22</v>
      </c>
      <c r="F27" s="273"/>
    </row>
    <row r="28" spans="1:6" ht="51" x14ac:dyDescent="0.3">
      <c r="A28" s="283">
        <v>141788</v>
      </c>
      <c r="B28" s="281" t="s">
        <v>815</v>
      </c>
      <c r="C28" s="280"/>
      <c r="D28" s="280">
        <v>2</v>
      </c>
      <c r="E28" s="280">
        <v>42</v>
      </c>
      <c r="F28" s="273"/>
    </row>
    <row r="29" spans="1:6" ht="51" x14ac:dyDescent="0.3">
      <c r="A29" s="283">
        <v>141789</v>
      </c>
      <c r="B29" s="279" t="s">
        <v>821</v>
      </c>
      <c r="C29" s="280"/>
      <c r="D29" s="280">
        <v>2</v>
      </c>
      <c r="E29" s="280">
        <v>28</v>
      </c>
      <c r="F29" s="273"/>
    </row>
    <row r="30" spans="1:6" ht="51" x14ac:dyDescent="0.3">
      <c r="A30" s="283">
        <v>205506</v>
      </c>
      <c r="B30" s="281" t="s">
        <v>816</v>
      </c>
      <c r="C30" s="280"/>
      <c r="D30" s="280">
        <v>2</v>
      </c>
      <c r="E30" s="280">
        <v>28</v>
      </c>
      <c r="F30" s="273"/>
    </row>
    <row r="31" spans="1:6" ht="81.599999999999994" x14ac:dyDescent="0.3">
      <c r="A31" s="283">
        <v>344280</v>
      </c>
      <c r="B31" s="279" t="s">
        <v>2906</v>
      </c>
      <c r="C31" s="280"/>
      <c r="D31" s="280">
        <v>2</v>
      </c>
      <c r="E31" s="280">
        <v>22</v>
      </c>
      <c r="F31" s="273"/>
    </row>
    <row r="32" spans="1:6" ht="81.599999999999994" x14ac:dyDescent="0.3">
      <c r="A32" s="283">
        <v>344281</v>
      </c>
      <c r="B32" s="279" t="s">
        <v>2907</v>
      </c>
      <c r="C32" s="280"/>
      <c r="D32" s="280">
        <v>1</v>
      </c>
      <c r="E32" s="280">
        <v>22</v>
      </c>
      <c r="F32" s="273"/>
    </row>
    <row r="33" spans="1:6" ht="81.599999999999994" x14ac:dyDescent="0.3">
      <c r="A33" s="283">
        <v>344282</v>
      </c>
      <c r="B33" s="279" t="s">
        <v>2908</v>
      </c>
      <c r="C33" s="280"/>
      <c r="D33" s="280">
        <v>2</v>
      </c>
      <c r="E33" s="280">
        <v>42</v>
      </c>
      <c r="F33" s="273"/>
    </row>
    <row r="34" spans="1:6" ht="61.2" x14ac:dyDescent="0.3">
      <c r="A34" s="283">
        <v>346574</v>
      </c>
      <c r="B34" s="281" t="s">
        <v>2909</v>
      </c>
      <c r="C34" s="280"/>
      <c r="D34" s="280">
        <v>1</v>
      </c>
      <c r="E34" s="280">
        <v>22</v>
      </c>
      <c r="F34" s="273"/>
    </row>
    <row r="35" spans="1:6" ht="61.2" x14ac:dyDescent="0.3">
      <c r="A35" s="283">
        <v>346575</v>
      </c>
      <c r="B35" s="279" t="s">
        <v>2910</v>
      </c>
      <c r="C35" s="280"/>
      <c r="D35" s="280">
        <v>2</v>
      </c>
      <c r="E35" s="280">
        <v>22</v>
      </c>
      <c r="F35" s="273"/>
    </row>
    <row r="36" spans="1:6" ht="61.2" x14ac:dyDescent="0.3">
      <c r="A36" s="283">
        <v>346576</v>
      </c>
      <c r="B36" s="281" t="s">
        <v>2911</v>
      </c>
      <c r="C36" s="280"/>
      <c r="D36" s="280">
        <v>2</v>
      </c>
      <c r="E36" s="280">
        <v>42</v>
      </c>
      <c r="F36" s="273"/>
    </row>
    <row r="37" spans="1:6" ht="61.2" x14ac:dyDescent="0.3">
      <c r="A37" s="283">
        <v>346579</v>
      </c>
      <c r="B37" s="281" t="s">
        <v>2912</v>
      </c>
      <c r="C37" s="280"/>
      <c r="D37" s="280">
        <v>2</v>
      </c>
      <c r="E37" s="280">
        <v>28</v>
      </c>
      <c r="F37" s="273"/>
    </row>
    <row r="38" spans="1:6" ht="51" x14ac:dyDescent="0.3">
      <c r="A38" s="283">
        <v>60225</v>
      </c>
      <c r="B38" s="279" t="s">
        <v>743</v>
      </c>
      <c r="C38" s="280"/>
      <c r="D38" s="280">
        <v>2</v>
      </c>
      <c r="E38" s="280">
        <v>28</v>
      </c>
      <c r="F38" s="273"/>
    </row>
    <row r="39" spans="1:6" ht="51" x14ac:dyDescent="0.3">
      <c r="A39" s="283">
        <v>60246</v>
      </c>
      <c r="B39" s="279" t="s">
        <v>742</v>
      </c>
      <c r="C39" s="280"/>
      <c r="D39" s="280">
        <v>2</v>
      </c>
      <c r="E39" s="280">
        <v>42</v>
      </c>
      <c r="F39" s="273"/>
    </row>
    <row r="40" spans="1:6" ht="51" x14ac:dyDescent="0.3">
      <c r="A40" s="283">
        <v>62004</v>
      </c>
      <c r="B40" s="279" t="s">
        <v>701</v>
      </c>
      <c r="C40" s="280"/>
      <c r="D40" s="280">
        <v>1</v>
      </c>
      <c r="E40" s="280">
        <v>22</v>
      </c>
      <c r="F40" s="273"/>
    </row>
    <row r="41" spans="1:6" ht="51" x14ac:dyDescent="0.3">
      <c r="A41" s="283">
        <v>62026</v>
      </c>
      <c r="B41" s="279" t="s">
        <v>2913</v>
      </c>
      <c r="C41" s="280"/>
      <c r="D41" s="280">
        <v>2</v>
      </c>
      <c r="E41" s="280">
        <v>28</v>
      </c>
      <c r="F41" s="273"/>
    </row>
    <row r="42" spans="1:6" ht="51" x14ac:dyDescent="0.3">
      <c r="A42" s="283">
        <v>62149</v>
      </c>
      <c r="B42" s="281" t="s">
        <v>2740</v>
      </c>
      <c r="C42" s="280"/>
      <c r="D42" s="280">
        <v>2</v>
      </c>
      <c r="E42" s="280">
        <v>28</v>
      </c>
      <c r="F42" s="273"/>
    </row>
    <row r="43" spans="1:6" ht="51" x14ac:dyDescent="0.3">
      <c r="A43" s="283">
        <v>62309</v>
      </c>
      <c r="B43" s="279" t="s">
        <v>2914</v>
      </c>
      <c r="C43" s="280"/>
      <c r="D43" s="280">
        <v>2</v>
      </c>
      <c r="E43" s="280">
        <v>42</v>
      </c>
      <c r="F43" s="273"/>
    </row>
    <row r="44" spans="1:6" ht="40.799999999999997" x14ac:dyDescent="0.3">
      <c r="A44" s="283">
        <v>62347</v>
      </c>
      <c r="B44" s="281" t="s">
        <v>830</v>
      </c>
      <c r="C44" s="280"/>
      <c r="D44" s="280">
        <v>1</v>
      </c>
      <c r="E44" s="280">
        <v>22</v>
      </c>
      <c r="F44" s="273"/>
    </row>
    <row r="45" spans="1:6" ht="51" x14ac:dyDescent="0.3">
      <c r="A45" s="283">
        <v>62409</v>
      </c>
      <c r="B45" s="281" t="s">
        <v>744</v>
      </c>
      <c r="C45" s="280"/>
      <c r="D45" s="280">
        <v>2</v>
      </c>
      <c r="E45" s="280">
        <v>22</v>
      </c>
      <c r="F45" s="273"/>
    </row>
    <row r="46" spans="1:6" ht="40.799999999999997" x14ac:dyDescent="0.3">
      <c r="A46" s="283">
        <v>62528</v>
      </c>
      <c r="B46" s="281" t="s">
        <v>733</v>
      </c>
      <c r="C46" s="280"/>
      <c r="D46" s="280">
        <v>1</v>
      </c>
      <c r="E46" s="280">
        <v>22</v>
      </c>
      <c r="F46" s="273"/>
    </row>
    <row r="47" spans="1:6" ht="51" x14ac:dyDescent="0.3">
      <c r="A47" s="283">
        <v>62777</v>
      </c>
      <c r="B47" s="279" t="s">
        <v>706</v>
      </c>
      <c r="C47" s="280"/>
      <c r="D47" s="280">
        <v>1</v>
      </c>
      <c r="E47" s="280">
        <v>22</v>
      </c>
      <c r="F47" s="273"/>
    </row>
    <row r="48" spans="1:6" ht="51" x14ac:dyDescent="0.3">
      <c r="A48" s="283">
        <v>76138</v>
      </c>
      <c r="B48" s="279" t="s">
        <v>2741</v>
      </c>
      <c r="C48" s="280"/>
      <c r="D48" s="280">
        <v>2</v>
      </c>
      <c r="E48" s="280">
        <v>22</v>
      </c>
      <c r="F48" s="273"/>
    </row>
    <row r="49" spans="1:6" ht="51" x14ac:dyDescent="0.3">
      <c r="A49" s="283">
        <v>76364</v>
      </c>
      <c r="B49" s="279" t="s">
        <v>703</v>
      </c>
      <c r="C49" s="280"/>
      <c r="D49" s="280">
        <v>2</v>
      </c>
      <c r="E49" s="280">
        <v>42</v>
      </c>
      <c r="F49" s="273"/>
    </row>
    <row r="50" spans="1:6" ht="40.799999999999997" x14ac:dyDescent="0.3">
      <c r="A50" s="283">
        <v>76410</v>
      </c>
      <c r="B50" s="279" t="s">
        <v>828</v>
      </c>
      <c r="C50" s="280"/>
      <c r="D50" s="280">
        <v>2</v>
      </c>
      <c r="E50" s="280">
        <v>28</v>
      </c>
      <c r="F50" s="273"/>
    </row>
    <row r="51" spans="1:6" ht="51" x14ac:dyDescent="0.3">
      <c r="A51" s="283">
        <v>76412</v>
      </c>
      <c r="B51" s="281" t="s">
        <v>2742</v>
      </c>
      <c r="C51" s="280"/>
      <c r="D51" s="280">
        <v>2</v>
      </c>
      <c r="E51" s="280">
        <v>42</v>
      </c>
      <c r="F51" s="273"/>
    </row>
    <row r="52" spans="1:6" ht="51" x14ac:dyDescent="0.3">
      <c r="A52" s="283">
        <v>76518</v>
      </c>
      <c r="B52" s="279" t="s">
        <v>2743</v>
      </c>
      <c r="C52" s="280"/>
      <c r="D52" s="280">
        <v>1</v>
      </c>
      <c r="E52" s="280">
        <v>22</v>
      </c>
      <c r="F52" s="273"/>
    </row>
    <row r="53" spans="1:6" ht="40.799999999999997" x14ac:dyDescent="0.3">
      <c r="A53" s="283">
        <v>76522</v>
      </c>
      <c r="B53" s="281" t="s">
        <v>730</v>
      </c>
      <c r="C53" s="280"/>
      <c r="D53" s="280">
        <v>2</v>
      </c>
      <c r="E53" s="280">
        <v>42</v>
      </c>
      <c r="F53" s="273"/>
    </row>
    <row r="54" spans="1:6" ht="51" x14ac:dyDescent="0.3">
      <c r="A54" s="283">
        <v>76568</v>
      </c>
      <c r="B54" s="281" t="s">
        <v>745</v>
      </c>
      <c r="C54" s="280"/>
      <c r="D54" s="280">
        <v>1</v>
      </c>
      <c r="E54" s="280">
        <v>22</v>
      </c>
      <c r="F54" s="273"/>
    </row>
    <row r="55" spans="1:6" ht="51" x14ac:dyDescent="0.3">
      <c r="A55" s="283">
        <v>76613</v>
      </c>
      <c r="B55" s="281" t="s">
        <v>737</v>
      </c>
      <c r="C55" s="280"/>
      <c r="D55" s="280">
        <v>2</v>
      </c>
      <c r="E55" s="280">
        <v>42</v>
      </c>
      <c r="F55" s="273"/>
    </row>
    <row r="56" spans="1:6" ht="51" x14ac:dyDescent="0.3">
      <c r="A56" s="283">
        <v>76733</v>
      </c>
      <c r="B56" s="281" t="s">
        <v>738</v>
      </c>
      <c r="C56" s="280"/>
      <c r="D56" s="280">
        <v>2</v>
      </c>
      <c r="E56" s="280">
        <v>28</v>
      </c>
      <c r="F56" s="273"/>
    </row>
    <row r="57" spans="1:6" ht="51" x14ac:dyDescent="0.3">
      <c r="A57" s="283">
        <v>76737</v>
      </c>
      <c r="B57" s="279" t="s">
        <v>699</v>
      </c>
      <c r="C57" s="280"/>
      <c r="D57" s="280">
        <v>2</v>
      </c>
      <c r="E57" s="280">
        <v>28</v>
      </c>
      <c r="F57" s="273"/>
    </row>
    <row r="58" spans="1:6" ht="40.799999999999997" x14ac:dyDescent="0.3">
      <c r="A58" s="283">
        <v>76738</v>
      </c>
      <c r="B58" s="279" t="s">
        <v>731</v>
      </c>
      <c r="C58" s="280"/>
      <c r="D58" s="280">
        <v>2</v>
      </c>
      <c r="E58" s="280">
        <v>28</v>
      </c>
      <c r="F58" s="273"/>
    </row>
    <row r="59" spans="1:6" ht="40.799999999999997" x14ac:dyDescent="0.3">
      <c r="A59" s="283">
        <v>76739</v>
      </c>
      <c r="B59" s="279" t="s">
        <v>732</v>
      </c>
      <c r="C59" s="280"/>
      <c r="D59" s="280">
        <v>2</v>
      </c>
      <c r="E59" s="280">
        <v>22</v>
      </c>
      <c r="F59" s="273"/>
    </row>
    <row r="60" spans="1:6" ht="51" x14ac:dyDescent="0.3">
      <c r="A60" s="283">
        <v>76772</v>
      </c>
      <c r="B60" s="281" t="s">
        <v>698</v>
      </c>
      <c r="C60" s="280"/>
      <c r="D60" s="280">
        <v>2</v>
      </c>
      <c r="E60" s="280">
        <v>42</v>
      </c>
      <c r="F60" s="273"/>
    </row>
    <row r="61" spans="1:6" ht="51" x14ac:dyDescent="0.3">
      <c r="A61" s="283">
        <v>76785</v>
      </c>
      <c r="B61" s="279" t="s">
        <v>697</v>
      </c>
      <c r="C61" s="280"/>
      <c r="D61" s="280">
        <v>2</v>
      </c>
      <c r="E61" s="280">
        <v>28</v>
      </c>
      <c r="F61" s="273"/>
    </row>
    <row r="62" spans="1:6" ht="51" x14ac:dyDescent="0.3">
      <c r="A62" s="283">
        <v>76804</v>
      </c>
      <c r="B62" s="281" t="s">
        <v>2915</v>
      </c>
      <c r="C62" s="280"/>
      <c r="D62" s="280">
        <v>1</v>
      </c>
      <c r="E62" s="280">
        <v>22</v>
      </c>
      <c r="F62" s="273"/>
    </row>
    <row r="63" spans="1:6" ht="51" x14ac:dyDescent="0.3">
      <c r="A63" s="283">
        <v>76805</v>
      </c>
      <c r="B63" s="281" t="s">
        <v>2744</v>
      </c>
      <c r="C63" s="280"/>
      <c r="D63" s="280">
        <v>2</v>
      </c>
      <c r="E63" s="280">
        <v>22</v>
      </c>
      <c r="F63" s="273"/>
    </row>
    <row r="64" spans="1:6" ht="51" x14ac:dyDescent="0.3">
      <c r="A64" s="283">
        <v>76806</v>
      </c>
      <c r="B64" s="281" t="s">
        <v>2745</v>
      </c>
      <c r="C64" s="280"/>
      <c r="D64" s="280">
        <v>1</v>
      </c>
      <c r="E64" s="280">
        <v>22</v>
      </c>
      <c r="F64" s="273"/>
    </row>
    <row r="65" spans="1:6" ht="40.799999999999997" x14ac:dyDescent="0.3">
      <c r="A65" s="283">
        <v>76820</v>
      </c>
      <c r="B65" s="281" t="s">
        <v>829</v>
      </c>
      <c r="C65" s="280"/>
      <c r="D65" s="280">
        <v>2</v>
      </c>
      <c r="E65" s="280">
        <v>22</v>
      </c>
      <c r="F65" s="273"/>
    </row>
    <row r="66" spans="1:6" ht="51" x14ac:dyDescent="0.3">
      <c r="A66" s="283">
        <v>76823</v>
      </c>
      <c r="B66" s="279" t="s">
        <v>705</v>
      </c>
      <c r="C66" s="280"/>
      <c r="D66" s="280">
        <v>2</v>
      </c>
      <c r="E66" s="280">
        <v>22</v>
      </c>
      <c r="F66" s="273"/>
    </row>
    <row r="67" spans="1:6" ht="51" x14ac:dyDescent="0.3">
      <c r="A67" s="283">
        <v>76824</v>
      </c>
      <c r="B67" s="279" t="s">
        <v>739</v>
      </c>
      <c r="C67" s="280"/>
      <c r="D67" s="280">
        <v>2</v>
      </c>
      <c r="E67" s="280">
        <v>22</v>
      </c>
      <c r="F67" s="273"/>
    </row>
    <row r="68" spans="1:6" ht="51" x14ac:dyDescent="0.3">
      <c r="A68" s="283">
        <v>76868</v>
      </c>
      <c r="B68" s="279" t="s">
        <v>2916</v>
      </c>
      <c r="C68" s="280"/>
      <c r="D68" s="280">
        <v>2</v>
      </c>
      <c r="E68" s="280">
        <v>22</v>
      </c>
      <c r="F68" s="273"/>
    </row>
    <row r="69" spans="1:6" ht="51" x14ac:dyDescent="0.3">
      <c r="A69" s="283">
        <v>76874</v>
      </c>
      <c r="B69" s="281" t="s">
        <v>700</v>
      </c>
      <c r="C69" s="280"/>
      <c r="D69" s="280">
        <v>2</v>
      </c>
      <c r="E69" s="280">
        <v>22</v>
      </c>
      <c r="F69" s="273"/>
    </row>
    <row r="70" spans="1:6" ht="40.799999999999997" x14ac:dyDescent="0.3">
      <c r="A70" s="283">
        <v>77453</v>
      </c>
      <c r="B70" s="279" t="s">
        <v>827</v>
      </c>
      <c r="C70" s="280"/>
      <c r="D70" s="280">
        <v>2</v>
      </c>
      <c r="E70" s="280">
        <v>42</v>
      </c>
      <c r="F70" s="273"/>
    </row>
    <row r="71" spans="1:6" ht="51" x14ac:dyDescent="0.3">
      <c r="A71" s="283">
        <v>80988</v>
      </c>
      <c r="B71" s="281" t="s">
        <v>740</v>
      </c>
      <c r="C71" s="280"/>
      <c r="D71" s="280">
        <v>1</v>
      </c>
      <c r="E71" s="280">
        <v>22</v>
      </c>
      <c r="F71" s="273"/>
    </row>
    <row r="72" spans="1:6" ht="51" x14ac:dyDescent="0.3">
      <c r="A72" s="283">
        <v>90275</v>
      </c>
      <c r="B72" s="281" t="s">
        <v>2746</v>
      </c>
      <c r="C72" s="280"/>
      <c r="D72" s="280">
        <v>2</v>
      </c>
      <c r="E72" s="280">
        <v>42</v>
      </c>
      <c r="F72" s="273"/>
    </row>
    <row r="73" spans="1:6" ht="51" x14ac:dyDescent="0.3">
      <c r="A73" s="283">
        <v>90992</v>
      </c>
      <c r="B73" s="279" t="s">
        <v>2917</v>
      </c>
      <c r="C73" s="280"/>
      <c r="D73" s="280">
        <v>1</v>
      </c>
      <c r="E73" s="280">
        <v>42</v>
      </c>
      <c r="F73" s="273"/>
    </row>
    <row r="74" spans="1:6" ht="51" x14ac:dyDescent="0.3">
      <c r="A74" s="283">
        <v>91945</v>
      </c>
      <c r="B74" s="281" t="s">
        <v>818</v>
      </c>
      <c r="C74" s="280"/>
      <c r="D74" s="280">
        <v>1</v>
      </c>
      <c r="E74" s="280">
        <v>22</v>
      </c>
      <c r="F74" s="273"/>
    </row>
    <row r="75" spans="1:6" ht="51" x14ac:dyDescent="0.3">
      <c r="A75" s="283">
        <v>91953</v>
      </c>
      <c r="B75" s="279" t="s">
        <v>704</v>
      </c>
      <c r="C75" s="280"/>
      <c r="D75" s="280">
        <v>2</v>
      </c>
      <c r="E75" s="280">
        <v>28</v>
      </c>
      <c r="F75" s="273"/>
    </row>
    <row r="76" spans="1:6" ht="51" x14ac:dyDescent="0.3">
      <c r="A76" s="283">
        <v>92183</v>
      </c>
      <c r="B76" s="279" t="s">
        <v>823</v>
      </c>
      <c r="C76" s="280"/>
      <c r="D76" s="280">
        <v>1</v>
      </c>
      <c r="E76" s="280">
        <v>22</v>
      </c>
      <c r="F76" s="273"/>
    </row>
    <row r="77" spans="1:6" ht="51" x14ac:dyDescent="0.3">
      <c r="A77" s="283">
        <v>92625</v>
      </c>
      <c r="B77" s="279" t="s">
        <v>822</v>
      </c>
      <c r="C77" s="280"/>
      <c r="D77" s="280">
        <v>2</v>
      </c>
      <c r="E77" s="280">
        <v>22</v>
      </c>
      <c r="F77" s="273"/>
    </row>
    <row r="78" spans="1:6" ht="51" x14ac:dyDescent="0.3">
      <c r="A78" s="283">
        <v>191027</v>
      </c>
      <c r="B78" s="281" t="s">
        <v>1561</v>
      </c>
      <c r="C78" s="280"/>
      <c r="D78" s="280">
        <v>0.45</v>
      </c>
      <c r="E78" s="280">
        <v>22</v>
      </c>
      <c r="F78" s="273"/>
    </row>
    <row r="79" spans="1:6" ht="51" x14ac:dyDescent="0.3">
      <c r="A79" s="283">
        <v>192692</v>
      </c>
      <c r="B79" s="279" t="s">
        <v>1123</v>
      </c>
      <c r="C79" s="280"/>
      <c r="D79" s="280">
        <v>0.45</v>
      </c>
      <c r="E79" s="280">
        <v>22</v>
      </c>
      <c r="F79" s="273"/>
    </row>
    <row r="80" spans="1:6" ht="51" x14ac:dyDescent="0.3">
      <c r="A80" s="283">
        <v>228152</v>
      </c>
      <c r="B80" s="281" t="s">
        <v>2747</v>
      </c>
      <c r="C80" s="280"/>
      <c r="D80" s="280">
        <v>0.45</v>
      </c>
      <c r="E80" s="280">
        <v>22</v>
      </c>
      <c r="F80" s="273"/>
    </row>
    <row r="81" spans="1:6" ht="40.799999999999997" x14ac:dyDescent="0.3">
      <c r="A81" s="283">
        <v>232355</v>
      </c>
      <c r="B81" s="281" t="s">
        <v>1151</v>
      </c>
      <c r="C81" s="280"/>
      <c r="D81" s="280">
        <v>0.45</v>
      </c>
      <c r="E81" s="280">
        <v>22</v>
      </c>
      <c r="F81" s="273"/>
    </row>
    <row r="82" spans="1:6" ht="40.799999999999997" x14ac:dyDescent="0.3">
      <c r="A82" s="283">
        <v>232361</v>
      </c>
      <c r="B82" s="279" t="s">
        <v>1588</v>
      </c>
      <c r="C82" s="280"/>
      <c r="D82" s="280">
        <v>0.45</v>
      </c>
      <c r="E82" s="280">
        <v>22</v>
      </c>
      <c r="F82" s="273"/>
    </row>
    <row r="83" spans="1:6" ht="40.799999999999997" x14ac:dyDescent="0.3">
      <c r="A83" s="283">
        <v>232400</v>
      </c>
      <c r="B83" s="281" t="s">
        <v>998</v>
      </c>
      <c r="C83" s="280"/>
      <c r="D83" s="280">
        <v>0.45</v>
      </c>
      <c r="E83" s="280">
        <v>22</v>
      </c>
      <c r="F83" s="273"/>
    </row>
    <row r="84" spans="1:6" ht="40.799999999999997" x14ac:dyDescent="0.3">
      <c r="A84" s="283">
        <v>232401</v>
      </c>
      <c r="B84" s="279" t="s">
        <v>1589</v>
      </c>
      <c r="C84" s="280"/>
      <c r="D84" s="280">
        <v>0.45</v>
      </c>
      <c r="E84" s="280">
        <v>22</v>
      </c>
      <c r="F84" s="273"/>
    </row>
    <row r="85" spans="1:6" ht="51" x14ac:dyDescent="0.3">
      <c r="A85" s="283">
        <v>269002</v>
      </c>
      <c r="B85" s="279" t="s">
        <v>930</v>
      </c>
      <c r="C85" s="280"/>
      <c r="D85" s="280">
        <v>0.45</v>
      </c>
      <c r="E85" s="280">
        <v>22</v>
      </c>
      <c r="F85" s="273"/>
    </row>
    <row r="86" spans="1:6" ht="51" x14ac:dyDescent="0.3">
      <c r="A86" s="283">
        <v>269003</v>
      </c>
      <c r="B86" s="279" t="s">
        <v>1599</v>
      </c>
      <c r="C86" s="280"/>
      <c r="D86" s="280">
        <v>0.45</v>
      </c>
      <c r="E86" s="280">
        <v>22</v>
      </c>
      <c r="F86" s="273"/>
    </row>
    <row r="87" spans="1:6" ht="51" x14ac:dyDescent="0.3">
      <c r="A87" s="283">
        <v>277168</v>
      </c>
      <c r="B87" s="279" t="s">
        <v>1182</v>
      </c>
      <c r="C87" s="280"/>
      <c r="D87" s="280">
        <v>0.45</v>
      </c>
      <c r="E87" s="280">
        <v>22</v>
      </c>
      <c r="F87" s="273"/>
    </row>
    <row r="88" spans="1:6" ht="51" x14ac:dyDescent="0.3">
      <c r="A88" s="283">
        <v>277169</v>
      </c>
      <c r="B88" s="279" t="s">
        <v>1604</v>
      </c>
      <c r="C88" s="280"/>
      <c r="D88" s="280">
        <v>0.45</v>
      </c>
      <c r="E88" s="280">
        <v>22</v>
      </c>
      <c r="F88" s="273"/>
    </row>
    <row r="89" spans="1:6" ht="51" x14ac:dyDescent="0.3">
      <c r="A89" s="283">
        <v>283810</v>
      </c>
      <c r="B89" s="281" t="s">
        <v>970</v>
      </c>
      <c r="C89" s="280"/>
      <c r="D89" s="280">
        <v>0.45</v>
      </c>
      <c r="E89" s="280">
        <v>22</v>
      </c>
      <c r="F89" s="273"/>
    </row>
    <row r="90" spans="1:6" ht="51" x14ac:dyDescent="0.3">
      <c r="A90" s="283">
        <v>283811</v>
      </c>
      <c r="B90" s="281" t="s">
        <v>1607</v>
      </c>
      <c r="C90" s="280"/>
      <c r="D90" s="280">
        <v>0.45</v>
      </c>
      <c r="E90" s="280">
        <v>22</v>
      </c>
      <c r="F90" s="273"/>
    </row>
    <row r="91" spans="1:6" ht="51" x14ac:dyDescent="0.3">
      <c r="A91" s="283">
        <v>284686</v>
      </c>
      <c r="B91" s="279" t="s">
        <v>965</v>
      </c>
      <c r="C91" s="280"/>
      <c r="D91" s="280">
        <v>0.45</v>
      </c>
      <c r="E91" s="280">
        <v>22</v>
      </c>
      <c r="F91" s="273"/>
    </row>
    <row r="92" spans="1:6" ht="51" x14ac:dyDescent="0.3">
      <c r="A92" s="283">
        <v>284687</v>
      </c>
      <c r="B92" s="281" t="s">
        <v>1608</v>
      </c>
      <c r="C92" s="280"/>
      <c r="D92" s="280">
        <v>0.45</v>
      </c>
      <c r="E92" s="280">
        <v>22</v>
      </c>
      <c r="F92" s="273"/>
    </row>
    <row r="93" spans="1:6" ht="40.799999999999997" x14ac:dyDescent="0.3">
      <c r="A93" s="283">
        <v>289027</v>
      </c>
      <c r="B93" s="279" t="s">
        <v>1197</v>
      </c>
      <c r="C93" s="280"/>
      <c r="D93" s="280">
        <v>0.45</v>
      </c>
      <c r="E93" s="280">
        <v>22</v>
      </c>
      <c r="F93" s="273"/>
    </row>
    <row r="94" spans="1:6" ht="40.799999999999997" x14ac:dyDescent="0.3">
      <c r="A94" s="283">
        <v>289084</v>
      </c>
      <c r="B94" s="279" t="s">
        <v>1610</v>
      </c>
      <c r="C94" s="280"/>
      <c r="D94" s="280">
        <v>0.45</v>
      </c>
      <c r="E94" s="280">
        <v>22</v>
      </c>
      <c r="F94" s="273"/>
    </row>
    <row r="95" spans="1:6" ht="51" x14ac:dyDescent="0.3">
      <c r="A95" s="283">
        <v>289148</v>
      </c>
      <c r="B95" s="279" t="s">
        <v>1178</v>
      </c>
      <c r="C95" s="280"/>
      <c r="D95" s="280">
        <v>0.45</v>
      </c>
      <c r="E95" s="280">
        <v>22</v>
      </c>
      <c r="F95" s="273"/>
    </row>
    <row r="96" spans="1:6" ht="51" x14ac:dyDescent="0.3">
      <c r="A96" s="283">
        <v>289628</v>
      </c>
      <c r="B96" s="279" t="s">
        <v>1612</v>
      </c>
      <c r="C96" s="280"/>
      <c r="D96" s="280">
        <v>0.8</v>
      </c>
      <c r="E96" s="280">
        <v>22</v>
      </c>
      <c r="F96" s="273"/>
    </row>
    <row r="97" spans="1:6" ht="40.799999999999997" x14ac:dyDescent="0.3">
      <c r="A97" s="283">
        <v>309203</v>
      </c>
      <c r="B97" s="281" t="s">
        <v>1239</v>
      </c>
      <c r="C97" s="280"/>
      <c r="D97" s="280">
        <v>0.45</v>
      </c>
      <c r="E97" s="280">
        <v>22</v>
      </c>
      <c r="F97" s="273"/>
    </row>
    <row r="98" spans="1:6" ht="40.799999999999997" x14ac:dyDescent="0.3">
      <c r="A98" s="283">
        <v>309204</v>
      </c>
      <c r="B98" s="279" t="s">
        <v>1619</v>
      </c>
      <c r="C98" s="280"/>
      <c r="D98" s="280">
        <v>0.45</v>
      </c>
      <c r="E98" s="280">
        <v>22</v>
      </c>
      <c r="F98" s="273"/>
    </row>
    <row r="99" spans="1:6" ht="51" x14ac:dyDescent="0.3">
      <c r="A99" s="283">
        <v>58717</v>
      </c>
      <c r="B99" s="281" t="s">
        <v>1150</v>
      </c>
      <c r="C99" s="280"/>
      <c r="D99" s="280">
        <v>0.45</v>
      </c>
      <c r="E99" s="280">
        <v>22</v>
      </c>
      <c r="F99" s="273"/>
    </row>
    <row r="100" spans="1:6" ht="51" x14ac:dyDescent="0.3">
      <c r="A100" s="283">
        <v>58719</v>
      </c>
      <c r="B100" s="279" t="s">
        <v>1640</v>
      </c>
      <c r="C100" s="280"/>
      <c r="D100" s="280">
        <v>0.45</v>
      </c>
      <c r="E100" s="280">
        <v>22</v>
      </c>
      <c r="F100" s="273"/>
    </row>
    <row r="101" spans="1:6" ht="51" x14ac:dyDescent="0.3">
      <c r="A101" s="283">
        <v>60215</v>
      </c>
      <c r="B101" s="281" t="s">
        <v>1641</v>
      </c>
      <c r="C101" s="280"/>
      <c r="D101" s="280">
        <v>0.45</v>
      </c>
      <c r="E101" s="280">
        <v>22</v>
      </c>
      <c r="F101" s="273"/>
    </row>
    <row r="102" spans="1:6" ht="51" x14ac:dyDescent="0.3">
      <c r="A102" s="283">
        <v>60245</v>
      </c>
      <c r="B102" s="279" t="s">
        <v>1093</v>
      </c>
      <c r="C102" s="280"/>
      <c r="D102" s="280">
        <v>0.45</v>
      </c>
      <c r="E102" s="280">
        <v>22</v>
      </c>
      <c r="F102" s="273"/>
    </row>
    <row r="103" spans="1:6" ht="51" x14ac:dyDescent="0.3">
      <c r="A103" s="283">
        <v>60249</v>
      </c>
      <c r="B103" s="279" t="s">
        <v>2918</v>
      </c>
      <c r="C103" s="280"/>
      <c r="D103" s="280">
        <v>0.45</v>
      </c>
      <c r="E103" s="280">
        <v>22</v>
      </c>
      <c r="F103" s="273"/>
    </row>
    <row r="104" spans="1:6" ht="51" x14ac:dyDescent="0.3">
      <c r="A104" s="283">
        <v>62024</v>
      </c>
      <c r="B104" s="279" t="s">
        <v>2748</v>
      </c>
      <c r="C104" s="280"/>
      <c r="D104" s="280">
        <v>0.45</v>
      </c>
      <c r="E104" s="280">
        <v>22</v>
      </c>
      <c r="F104" s="273"/>
    </row>
    <row r="105" spans="1:6" ht="40.799999999999997" x14ac:dyDescent="0.3">
      <c r="A105" s="283">
        <v>62041</v>
      </c>
      <c r="B105" s="279" t="s">
        <v>1644</v>
      </c>
      <c r="C105" s="280"/>
      <c r="D105" s="280">
        <v>0.45</v>
      </c>
      <c r="E105" s="280">
        <v>22</v>
      </c>
      <c r="F105" s="273"/>
    </row>
    <row r="106" spans="1:6" ht="40.799999999999997" x14ac:dyDescent="0.3">
      <c r="A106" s="283">
        <v>62042</v>
      </c>
      <c r="B106" s="281" t="s">
        <v>894</v>
      </c>
      <c r="C106" s="280"/>
      <c r="D106" s="280">
        <v>0.45</v>
      </c>
      <c r="E106" s="280">
        <v>22</v>
      </c>
      <c r="F106" s="273"/>
    </row>
    <row r="107" spans="1:6" ht="61.2" x14ac:dyDescent="0.3">
      <c r="A107" s="283">
        <v>62519</v>
      </c>
      <c r="B107" s="279" t="s">
        <v>2919</v>
      </c>
      <c r="C107" s="280"/>
      <c r="D107" s="280">
        <v>0.45</v>
      </c>
      <c r="E107" s="280">
        <v>22</v>
      </c>
      <c r="F107" s="273"/>
    </row>
    <row r="108" spans="1:6" ht="51" x14ac:dyDescent="0.3">
      <c r="A108" s="283">
        <v>62658</v>
      </c>
      <c r="B108" s="281" t="s">
        <v>1044</v>
      </c>
      <c r="C108" s="280"/>
      <c r="D108" s="280">
        <v>0.45</v>
      </c>
      <c r="E108" s="280">
        <v>22</v>
      </c>
      <c r="F108" s="273"/>
    </row>
    <row r="109" spans="1:6" ht="51" x14ac:dyDescent="0.3">
      <c r="A109" s="283">
        <v>62721</v>
      </c>
      <c r="B109" s="281" t="s">
        <v>1649</v>
      </c>
      <c r="C109" s="280"/>
      <c r="D109" s="280">
        <v>0.45</v>
      </c>
      <c r="E109" s="280">
        <v>22</v>
      </c>
      <c r="F109" s="273"/>
    </row>
    <row r="110" spans="1:6" ht="51" x14ac:dyDescent="0.3">
      <c r="A110" s="283">
        <v>62722</v>
      </c>
      <c r="B110" s="281" t="s">
        <v>1650</v>
      </c>
      <c r="C110" s="280"/>
      <c r="D110" s="280">
        <v>0.45</v>
      </c>
      <c r="E110" s="280">
        <v>22</v>
      </c>
      <c r="F110" s="273"/>
    </row>
    <row r="111" spans="1:6" ht="40.799999999999997" x14ac:dyDescent="0.3">
      <c r="A111" s="283">
        <v>62811</v>
      </c>
      <c r="B111" s="279" t="s">
        <v>1217</v>
      </c>
      <c r="C111" s="280"/>
      <c r="D111" s="280">
        <v>0.45</v>
      </c>
      <c r="E111" s="280">
        <v>22</v>
      </c>
      <c r="F111" s="273"/>
    </row>
    <row r="112" spans="1:6" ht="40.799999999999997" x14ac:dyDescent="0.3">
      <c r="A112" s="283">
        <v>62849</v>
      </c>
      <c r="B112" s="279" t="s">
        <v>1651</v>
      </c>
      <c r="C112" s="280"/>
      <c r="D112" s="280">
        <v>0.45</v>
      </c>
      <c r="E112" s="280">
        <v>22</v>
      </c>
      <c r="F112" s="273"/>
    </row>
    <row r="113" spans="1:6" ht="51" x14ac:dyDescent="0.3">
      <c r="A113" s="283">
        <v>62885</v>
      </c>
      <c r="B113" s="281" t="s">
        <v>1230</v>
      </c>
      <c r="C113" s="280"/>
      <c r="D113" s="280">
        <v>0.45</v>
      </c>
      <c r="E113" s="280">
        <v>22</v>
      </c>
      <c r="F113" s="273"/>
    </row>
    <row r="114" spans="1:6" ht="40.799999999999997" x14ac:dyDescent="0.3">
      <c r="A114" s="283">
        <v>62939</v>
      </c>
      <c r="B114" s="279" t="s">
        <v>1652</v>
      </c>
      <c r="C114" s="280"/>
      <c r="D114" s="280">
        <v>0.45</v>
      </c>
      <c r="E114" s="280">
        <v>22</v>
      </c>
      <c r="F114" s="273"/>
    </row>
    <row r="115" spans="1:6" ht="51" x14ac:dyDescent="0.3">
      <c r="A115" s="283">
        <v>62943</v>
      </c>
      <c r="B115" s="281" t="s">
        <v>1213</v>
      </c>
      <c r="C115" s="280"/>
      <c r="D115" s="280">
        <v>0.45</v>
      </c>
      <c r="E115" s="280">
        <v>22</v>
      </c>
      <c r="F115" s="273"/>
    </row>
    <row r="116" spans="1:6" ht="51" x14ac:dyDescent="0.3">
      <c r="A116" s="283">
        <v>62980</v>
      </c>
      <c r="B116" s="281" t="s">
        <v>1654</v>
      </c>
      <c r="C116" s="280"/>
      <c r="D116" s="280">
        <v>0.45</v>
      </c>
      <c r="E116" s="280">
        <v>22</v>
      </c>
      <c r="F116" s="273"/>
    </row>
    <row r="117" spans="1:6" ht="51" x14ac:dyDescent="0.3">
      <c r="A117" s="283">
        <v>62982</v>
      </c>
      <c r="B117" s="279" t="s">
        <v>993</v>
      </c>
      <c r="C117" s="280"/>
      <c r="D117" s="280">
        <v>0.45</v>
      </c>
      <c r="E117" s="280">
        <v>22</v>
      </c>
      <c r="F117" s="273"/>
    </row>
    <row r="118" spans="1:6" ht="51" x14ac:dyDescent="0.3">
      <c r="A118" s="283">
        <v>76422</v>
      </c>
      <c r="B118" s="281" t="s">
        <v>1656</v>
      </c>
      <c r="C118" s="280"/>
      <c r="D118" s="280">
        <v>0.45</v>
      </c>
      <c r="E118" s="280">
        <v>22</v>
      </c>
      <c r="F118" s="273"/>
    </row>
    <row r="119" spans="1:6" ht="61.2" x14ac:dyDescent="0.3">
      <c r="A119" s="283">
        <v>76525</v>
      </c>
      <c r="B119" s="279" t="s">
        <v>2920</v>
      </c>
      <c r="C119" s="280"/>
      <c r="D119" s="280">
        <v>0.45</v>
      </c>
      <c r="E119" s="280">
        <v>22</v>
      </c>
      <c r="F119" s="273"/>
    </row>
    <row r="120" spans="1:6" ht="40.799999999999997" x14ac:dyDescent="0.3">
      <c r="A120" s="283">
        <v>76553</v>
      </c>
      <c r="B120" s="279" t="s">
        <v>1107</v>
      </c>
      <c r="C120" s="280"/>
      <c r="D120" s="280">
        <v>0.45</v>
      </c>
      <c r="E120" s="280">
        <v>22</v>
      </c>
      <c r="F120" s="273"/>
    </row>
    <row r="121" spans="1:6" ht="40.799999999999997" x14ac:dyDescent="0.3">
      <c r="A121" s="283">
        <v>76756</v>
      </c>
      <c r="B121" s="279" t="s">
        <v>1657</v>
      </c>
      <c r="C121" s="280"/>
      <c r="D121" s="280">
        <v>0.45</v>
      </c>
      <c r="E121" s="280">
        <v>22</v>
      </c>
      <c r="F121" s="273"/>
    </row>
    <row r="122" spans="1:6" ht="40.799999999999997" x14ac:dyDescent="0.3">
      <c r="A122" s="283">
        <v>76910</v>
      </c>
      <c r="B122" s="279" t="s">
        <v>1205</v>
      </c>
      <c r="C122" s="280"/>
      <c r="D122" s="280">
        <v>0.45</v>
      </c>
      <c r="E122" s="280">
        <v>22</v>
      </c>
      <c r="F122" s="273"/>
    </row>
    <row r="123" spans="1:6" ht="51" x14ac:dyDescent="0.3">
      <c r="A123" s="283">
        <v>77512</v>
      </c>
      <c r="B123" s="279" t="s">
        <v>1041</v>
      </c>
      <c r="C123" s="280"/>
      <c r="D123" s="280">
        <v>0.45</v>
      </c>
      <c r="E123" s="280">
        <v>22</v>
      </c>
      <c r="F123" s="273"/>
    </row>
    <row r="124" spans="1:6" ht="51" x14ac:dyDescent="0.3">
      <c r="A124" s="283">
        <v>78819</v>
      </c>
      <c r="B124" s="281" t="s">
        <v>2921</v>
      </c>
      <c r="C124" s="280"/>
      <c r="D124" s="280">
        <v>0.45</v>
      </c>
      <c r="E124" s="280">
        <v>22</v>
      </c>
      <c r="F124" s="273"/>
    </row>
    <row r="125" spans="1:6" ht="51" x14ac:dyDescent="0.3">
      <c r="A125" s="283">
        <v>79943</v>
      </c>
      <c r="B125" s="281" t="s">
        <v>1661</v>
      </c>
      <c r="C125" s="280"/>
      <c r="D125" s="280">
        <v>0.45</v>
      </c>
      <c r="E125" s="280">
        <v>22</v>
      </c>
      <c r="F125" s="273"/>
    </row>
    <row r="126" spans="1:6" ht="51" x14ac:dyDescent="0.3">
      <c r="A126" s="283">
        <v>80048</v>
      </c>
      <c r="B126" s="279" t="s">
        <v>2749</v>
      </c>
      <c r="C126" s="280"/>
      <c r="D126" s="280">
        <v>0.45</v>
      </c>
      <c r="E126" s="280">
        <v>22</v>
      </c>
      <c r="F126" s="273"/>
    </row>
    <row r="127" spans="1:6" ht="61.2" x14ac:dyDescent="0.3">
      <c r="A127" s="283">
        <v>80069</v>
      </c>
      <c r="B127" s="281" t="s">
        <v>925</v>
      </c>
      <c r="C127" s="280"/>
      <c r="D127" s="280">
        <v>0.45</v>
      </c>
      <c r="E127" s="280">
        <v>22</v>
      </c>
      <c r="F127" s="273"/>
    </row>
    <row r="128" spans="1:6" ht="61.2" x14ac:dyDescent="0.3">
      <c r="A128" s="283">
        <v>80095</v>
      </c>
      <c r="B128" s="279" t="s">
        <v>1663</v>
      </c>
      <c r="C128" s="280"/>
      <c r="D128" s="280">
        <v>0.45</v>
      </c>
      <c r="E128" s="280">
        <v>22</v>
      </c>
      <c r="F128" s="273"/>
    </row>
    <row r="129" spans="1:6" ht="51" x14ac:dyDescent="0.3">
      <c r="A129" s="283">
        <v>80120</v>
      </c>
      <c r="B129" s="279" t="s">
        <v>2750</v>
      </c>
      <c r="C129" s="280"/>
      <c r="D129" s="280">
        <v>0.45</v>
      </c>
      <c r="E129" s="280">
        <v>22</v>
      </c>
      <c r="F129" s="273"/>
    </row>
    <row r="130" spans="1:6" ht="51" x14ac:dyDescent="0.3">
      <c r="A130" s="283">
        <v>80932</v>
      </c>
      <c r="B130" s="279" t="s">
        <v>986</v>
      </c>
      <c r="C130" s="280"/>
      <c r="D130" s="280">
        <v>0.45</v>
      </c>
      <c r="E130" s="280">
        <v>22</v>
      </c>
      <c r="F130" s="273"/>
    </row>
    <row r="131" spans="1:6" ht="51" x14ac:dyDescent="0.3">
      <c r="A131" s="283">
        <v>80933</v>
      </c>
      <c r="B131" s="279" t="s">
        <v>1671</v>
      </c>
      <c r="C131" s="280"/>
      <c r="D131" s="280">
        <v>0.45</v>
      </c>
      <c r="E131" s="280">
        <v>22</v>
      </c>
      <c r="F131" s="273"/>
    </row>
    <row r="132" spans="1:6" ht="51" x14ac:dyDescent="0.3">
      <c r="A132" s="283">
        <v>83058</v>
      </c>
      <c r="B132" s="279" t="s">
        <v>2751</v>
      </c>
      <c r="C132" s="280"/>
      <c r="D132" s="280">
        <v>0.45</v>
      </c>
      <c r="E132" s="280">
        <v>22</v>
      </c>
      <c r="F132" s="273"/>
    </row>
    <row r="133" spans="1:6" ht="51" x14ac:dyDescent="0.3">
      <c r="A133" s="283">
        <v>91867</v>
      </c>
      <c r="B133" s="279" t="s">
        <v>1220</v>
      </c>
      <c r="C133" s="280"/>
      <c r="D133" s="280">
        <v>0.45</v>
      </c>
      <c r="E133" s="280">
        <v>22</v>
      </c>
      <c r="F133" s="273"/>
    </row>
    <row r="134" spans="1:6" ht="51" x14ac:dyDescent="0.3">
      <c r="A134" s="283">
        <v>115738</v>
      </c>
      <c r="B134" s="281" t="s">
        <v>1539</v>
      </c>
      <c r="C134" s="280"/>
      <c r="D134" s="280">
        <v>0.45</v>
      </c>
      <c r="E134" s="280">
        <v>22</v>
      </c>
      <c r="F134" s="273"/>
    </row>
    <row r="135" spans="1:6" ht="51" x14ac:dyDescent="0.3">
      <c r="A135" s="283">
        <v>100001</v>
      </c>
      <c r="B135" s="279" t="s">
        <v>1234</v>
      </c>
      <c r="C135" s="280"/>
      <c r="D135" s="280">
        <v>0.45</v>
      </c>
      <c r="E135" s="280">
        <v>22</v>
      </c>
      <c r="F135" s="273"/>
    </row>
    <row r="136" spans="1:6" ht="51" x14ac:dyDescent="0.3">
      <c r="A136" s="283">
        <v>115733</v>
      </c>
      <c r="B136" s="281" t="s">
        <v>1538</v>
      </c>
      <c r="C136" s="280"/>
      <c r="D136" s="280">
        <v>0.45</v>
      </c>
      <c r="E136" s="280">
        <v>22</v>
      </c>
      <c r="F136" s="273"/>
    </row>
    <row r="137" spans="1:6" ht="51" x14ac:dyDescent="0.3">
      <c r="A137" s="283">
        <v>115084</v>
      </c>
      <c r="B137" s="281" t="s">
        <v>1233</v>
      </c>
      <c r="C137" s="280"/>
      <c r="D137" s="280">
        <v>1</v>
      </c>
      <c r="E137" s="280">
        <v>22</v>
      </c>
      <c r="F137" s="273"/>
    </row>
    <row r="138" spans="1:6" ht="51" x14ac:dyDescent="0.3">
      <c r="A138" s="283">
        <v>115085</v>
      </c>
      <c r="B138" s="279" t="s">
        <v>1232</v>
      </c>
      <c r="C138" s="280"/>
      <c r="D138" s="280">
        <v>2</v>
      </c>
      <c r="E138" s="280">
        <v>22</v>
      </c>
      <c r="F138" s="273"/>
    </row>
    <row r="139" spans="1:6" ht="51" x14ac:dyDescent="0.3">
      <c r="A139" s="283">
        <v>115087</v>
      </c>
      <c r="B139" s="281" t="s">
        <v>1231</v>
      </c>
      <c r="C139" s="280"/>
      <c r="D139" s="280">
        <v>2</v>
      </c>
      <c r="E139" s="280">
        <v>42</v>
      </c>
      <c r="F139" s="273"/>
    </row>
    <row r="140" spans="1:6" ht="40.799999999999997" x14ac:dyDescent="0.3">
      <c r="A140" s="283">
        <v>131661</v>
      </c>
      <c r="B140" s="281" t="s">
        <v>985</v>
      </c>
      <c r="C140" s="280"/>
      <c r="D140" s="280">
        <v>1</v>
      </c>
      <c r="E140" s="280">
        <v>22</v>
      </c>
      <c r="F140" s="273"/>
    </row>
    <row r="141" spans="1:6" ht="51" x14ac:dyDescent="0.3">
      <c r="A141" s="283">
        <v>188999</v>
      </c>
      <c r="B141" s="279" t="s">
        <v>1121</v>
      </c>
      <c r="C141" s="280"/>
      <c r="D141" s="280">
        <v>2</v>
      </c>
      <c r="E141" s="280">
        <v>22</v>
      </c>
      <c r="F141" s="273"/>
    </row>
    <row r="142" spans="1:6" ht="51" x14ac:dyDescent="0.3">
      <c r="A142" s="283">
        <v>189553</v>
      </c>
      <c r="B142" s="279" t="s">
        <v>1560</v>
      </c>
      <c r="C142" s="280"/>
      <c r="D142" s="280">
        <v>1</v>
      </c>
      <c r="E142" s="280">
        <v>22</v>
      </c>
      <c r="F142" s="273"/>
    </row>
    <row r="143" spans="1:6" ht="51" x14ac:dyDescent="0.3">
      <c r="A143" s="283">
        <v>190352</v>
      </c>
      <c r="B143" s="279" t="s">
        <v>1120</v>
      </c>
      <c r="C143" s="280"/>
      <c r="D143" s="280">
        <v>2</v>
      </c>
      <c r="E143" s="280">
        <v>42</v>
      </c>
      <c r="F143" s="273"/>
    </row>
    <row r="144" spans="1:6" ht="51" x14ac:dyDescent="0.3">
      <c r="A144" s="283">
        <v>191278</v>
      </c>
      <c r="B144" s="279" t="s">
        <v>1122</v>
      </c>
      <c r="C144" s="280"/>
      <c r="D144" s="280">
        <v>1</v>
      </c>
      <c r="E144" s="280">
        <v>22</v>
      </c>
      <c r="F144" s="273"/>
    </row>
    <row r="145" spans="1:6" ht="51" x14ac:dyDescent="0.3">
      <c r="A145" s="283">
        <v>205797</v>
      </c>
      <c r="B145" s="279" t="s">
        <v>2752</v>
      </c>
      <c r="C145" s="280"/>
      <c r="D145" s="280">
        <v>2</v>
      </c>
      <c r="E145" s="280">
        <v>28</v>
      </c>
      <c r="F145" s="273"/>
    </row>
    <row r="146" spans="1:6" ht="40.799999999999997" x14ac:dyDescent="0.3">
      <c r="A146" s="283">
        <v>232384</v>
      </c>
      <c r="B146" s="281" t="s">
        <v>1154</v>
      </c>
      <c r="C146" s="280"/>
      <c r="D146" s="280">
        <v>2</v>
      </c>
      <c r="E146" s="280">
        <v>22</v>
      </c>
      <c r="F146" s="273"/>
    </row>
    <row r="147" spans="1:6" ht="40.799999999999997" x14ac:dyDescent="0.3">
      <c r="A147" s="283">
        <v>232389</v>
      </c>
      <c r="B147" s="279" t="s">
        <v>1152</v>
      </c>
      <c r="C147" s="280"/>
      <c r="D147" s="280">
        <v>2</v>
      </c>
      <c r="E147" s="280">
        <v>42</v>
      </c>
      <c r="F147" s="273"/>
    </row>
    <row r="148" spans="1:6" ht="40.799999999999997" x14ac:dyDescent="0.3">
      <c r="A148" s="283">
        <v>232393</v>
      </c>
      <c r="B148" s="281" t="s">
        <v>1155</v>
      </c>
      <c r="C148" s="280"/>
      <c r="D148" s="280">
        <v>1</v>
      </c>
      <c r="E148" s="280">
        <v>22</v>
      </c>
      <c r="F148" s="273"/>
    </row>
    <row r="149" spans="1:6" ht="40.799999999999997" x14ac:dyDescent="0.3">
      <c r="A149" s="283">
        <v>232396</v>
      </c>
      <c r="B149" s="281" t="s">
        <v>1153</v>
      </c>
      <c r="C149" s="280"/>
      <c r="D149" s="280">
        <v>2</v>
      </c>
      <c r="E149" s="280">
        <v>28</v>
      </c>
      <c r="F149" s="273"/>
    </row>
    <row r="150" spans="1:6" ht="40.799999999999997" x14ac:dyDescent="0.3">
      <c r="A150" s="283">
        <v>232402</v>
      </c>
      <c r="B150" s="279" t="s">
        <v>996</v>
      </c>
      <c r="C150" s="280"/>
      <c r="D150" s="280">
        <v>2</v>
      </c>
      <c r="E150" s="280">
        <v>22</v>
      </c>
      <c r="F150" s="273"/>
    </row>
    <row r="151" spans="1:6" ht="40.799999999999997" x14ac:dyDescent="0.3">
      <c r="A151" s="283">
        <v>232404</v>
      </c>
      <c r="B151" s="281" t="s">
        <v>994</v>
      </c>
      <c r="C151" s="280"/>
      <c r="D151" s="280">
        <v>2</v>
      </c>
      <c r="E151" s="280">
        <v>42</v>
      </c>
      <c r="F151" s="273"/>
    </row>
    <row r="152" spans="1:6" ht="40.799999999999997" x14ac:dyDescent="0.3">
      <c r="A152" s="283">
        <v>232405</v>
      </c>
      <c r="B152" s="279" t="s">
        <v>997</v>
      </c>
      <c r="C152" s="280"/>
      <c r="D152" s="280">
        <v>1</v>
      </c>
      <c r="E152" s="280">
        <v>22</v>
      </c>
      <c r="F152" s="273"/>
    </row>
    <row r="153" spans="1:6" ht="40.799999999999997" x14ac:dyDescent="0.3">
      <c r="A153" s="283">
        <v>232406</v>
      </c>
      <c r="B153" s="279" t="s">
        <v>995</v>
      </c>
      <c r="C153" s="280"/>
      <c r="D153" s="280">
        <v>2</v>
      </c>
      <c r="E153" s="280">
        <v>28</v>
      </c>
      <c r="F153" s="273"/>
    </row>
    <row r="154" spans="1:6" ht="51" x14ac:dyDescent="0.3">
      <c r="A154" s="283">
        <v>269004</v>
      </c>
      <c r="B154" s="279" t="s">
        <v>928</v>
      </c>
      <c r="C154" s="280"/>
      <c r="D154" s="280">
        <v>2</v>
      </c>
      <c r="E154" s="280">
        <v>22</v>
      </c>
      <c r="F154" s="273"/>
    </row>
    <row r="155" spans="1:6" ht="51" x14ac:dyDescent="0.3">
      <c r="A155" s="283">
        <v>269005</v>
      </c>
      <c r="B155" s="281" t="s">
        <v>926</v>
      </c>
      <c r="C155" s="280"/>
      <c r="D155" s="280">
        <v>2</v>
      </c>
      <c r="E155" s="280">
        <v>42</v>
      </c>
      <c r="F155" s="273"/>
    </row>
    <row r="156" spans="1:6" ht="51" x14ac:dyDescent="0.3">
      <c r="A156" s="283">
        <v>269006</v>
      </c>
      <c r="B156" s="281" t="s">
        <v>927</v>
      </c>
      <c r="C156" s="280"/>
      <c r="D156" s="280">
        <v>2</v>
      </c>
      <c r="E156" s="280">
        <v>28</v>
      </c>
      <c r="F156" s="273"/>
    </row>
    <row r="157" spans="1:6" ht="51" x14ac:dyDescent="0.3">
      <c r="A157" s="283">
        <v>269007</v>
      </c>
      <c r="B157" s="281" t="s">
        <v>929</v>
      </c>
      <c r="C157" s="280"/>
      <c r="D157" s="280">
        <v>1</v>
      </c>
      <c r="E157" s="280">
        <v>22</v>
      </c>
      <c r="F157" s="273"/>
    </row>
    <row r="158" spans="1:6" ht="40.799999999999997" x14ac:dyDescent="0.3">
      <c r="A158" s="283">
        <v>277170</v>
      </c>
      <c r="B158" s="281" t="s">
        <v>1181</v>
      </c>
      <c r="C158" s="280"/>
      <c r="D158" s="280">
        <v>2</v>
      </c>
      <c r="E158" s="280">
        <v>22</v>
      </c>
      <c r="F158" s="273"/>
    </row>
    <row r="159" spans="1:6" ht="40.799999999999997" x14ac:dyDescent="0.3">
      <c r="A159" s="283">
        <v>277171</v>
      </c>
      <c r="B159" s="279" t="s">
        <v>1180</v>
      </c>
      <c r="C159" s="280"/>
      <c r="D159" s="280">
        <v>2</v>
      </c>
      <c r="E159" s="280">
        <v>28</v>
      </c>
      <c r="F159" s="273"/>
    </row>
    <row r="160" spans="1:6" ht="40.799999999999997" x14ac:dyDescent="0.3">
      <c r="A160" s="283">
        <v>277172</v>
      </c>
      <c r="B160" s="281" t="s">
        <v>1179</v>
      </c>
      <c r="C160" s="280"/>
      <c r="D160" s="280">
        <v>2</v>
      </c>
      <c r="E160" s="280">
        <v>42</v>
      </c>
      <c r="F160" s="273"/>
    </row>
    <row r="161" spans="1:6" ht="40.799999999999997" x14ac:dyDescent="0.3">
      <c r="A161" s="283">
        <v>283813</v>
      </c>
      <c r="B161" s="279" t="s">
        <v>969</v>
      </c>
      <c r="C161" s="280"/>
      <c r="D161" s="280">
        <v>1</v>
      </c>
      <c r="E161" s="280">
        <v>22</v>
      </c>
      <c r="F161" s="273"/>
    </row>
    <row r="162" spans="1:6" ht="40.799999999999997" x14ac:dyDescent="0.3">
      <c r="A162" s="283">
        <v>283814</v>
      </c>
      <c r="B162" s="279" t="s">
        <v>968</v>
      </c>
      <c r="C162" s="280"/>
      <c r="D162" s="280">
        <v>2</v>
      </c>
      <c r="E162" s="280">
        <v>22</v>
      </c>
      <c r="F162" s="273"/>
    </row>
    <row r="163" spans="1:6" ht="40.799999999999997" x14ac:dyDescent="0.3">
      <c r="A163" s="283">
        <v>283816</v>
      </c>
      <c r="B163" s="279" t="s">
        <v>966</v>
      </c>
      <c r="C163" s="280"/>
      <c r="D163" s="280">
        <v>2</v>
      </c>
      <c r="E163" s="280">
        <v>42</v>
      </c>
      <c r="F163" s="273"/>
    </row>
    <row r="164" spans="1:6" ht="40.799999999999997" x14ac:dyDescent="0.3">
      <c r="A164" s="283">
        <v>284188</v>
      </c>
      <c r="B164" s="279" t="s">
        <v>961</v>
      </c>
      <c r="C164" s="280"/>
      <c r="D164" s="280">
        <v>2</v>
      </c>
      <c r="E164" s="280">
        <v>42</v>
      </c>
      <c r="F164" s="273"/>
    </row>
    <row r="165" spans="1:6" ht="40.799999999999997" x14ac:dyDescent="0.3">
      <c r="A165" s="283">
        <v>284234</v>
      </c>
      <c r="B165" s="281" t="s">
        <v>967</v>
      </c>
      <c r="C165" s="280"/>
      <c r="D165" s="280">
        <v>2</v>
      </c>
      <c r="E165" s="280">
        <v>28</v>
      </c>
      <c r="F165" s="273"/>
    </row>
    <row r="166" spans="1:6" ht="40.799999999999997" x14ac:dyDescent="0.3">
      <c r="A166" s="283">
        <v>284689</v>
      </c>
      <c r="B166" s="281" t="s">
        <v>964</v>
      </c>
      <c r="C166" s="280"/>
      <c r="D166" s="280">
        <v>1</v>
      </c>
      <c r="E166" s="280">
        <v>22</v>
      </c>
      <c r="F166" s="273"/>
    </row>
    <row r="167" spans="1:6" ht="40.799999999999997" x14ac:dyDescent="0.3">
      <c r="A167" s="283">
        <v>284690</v>
      </c>
      <c r="B167" s="281" t="s">
        <v>963</v>
      </c>
      <c r="C167" s="280"/>
      <c r="D167" s="280">
        <v>2</v>
      </c>
      <c r="E167" s="280">
        <v>22</v>
      </c>
      <c r="F167" s="273"/>
    </row>
    <row r="168" spans="1:6" ht="40.799999999999997" x14ac:dyDescent="0.3">
      <c r="A168" s="283">
        <v>289028</v>
      </c>
      <c r="B168" s="279" t="s">
        <v>1196</v>
      </c>
      <c r="C168" s="280"/>
      <c r="D168" s="280">
        <v>2</v>
      </c>
      <c r="E168" s="280">
        <v>22</v>
      </c>
      <c r="F168" s="273"/>
    </row>
    <row r="169" spans="1:6" ht="40.799999999999997" x14ac:dyDescent="0.3">
      <c r="A169" s="283">
        <v>289029</v>
      </c>
      <c r="B169" s="281" t="s">
        <v>1194</v>
      </c>
      <c r="C169" s="280"/>
      <c r="D169" s="280">
        <v>2</v>
      </c>
      <c r="E169" s="280">
        <v>42</v>
      </c>
      <c r="F169" s="273"/>
    </row>
    <row r="170" spans="1:6" ht="40.799999999999997" x14ac:dyDescent="0.3">
      <c r="A170" s="283">
        <v>289085</v>
      </c>
      <c r="B170" s="279" t="s">
        <v>1611</v>
      </c>
      <c r="C170" s="280"/>
      <c r="D170" s="280">
        <v>1</v>
      </c>
      <c r="E170" s="280">
        <v>22</v>
      </c>
      <c r="F170" s="273"/>
    </row>
    <row r="171" spans="1:6" ht="40.799999999999997" x14ac:dyDescent="0.3">
      <c r="A171" s="283">
        <v>289087</v>
      </c>
      <c r="B171" s="279" t="s">
        <v>1195</v>
      </c>
      <c r="C171" s="280"/>
      <c r="D171" s="280">
        <v>2</v>
      </c>
      <c r="E171" s="280">
        <v>28</v>
      </c>
      <c r="F171" s="273"/>
    </row>
    <row r="172" spans="1:6" ht="40.799999999999997" x14ac:dyDescent="0.3">
      <c r="A172" s="283">
        <v>289150</v>
      </c>
      <c r="B172" s="279" t="s">
        <v>1177</v>
      </c>
      <c r="C172" s="280"/>
      <c r="D172" s="280">
        <v>2</v>
      </c>
      <c r="E172" s="280">
        <v>22</v>
      </c>
      <c r="F172" s="273"/>
    </row>
    <row r="173" spans="1:6" ht="40.799999999999997" x14ac:dyDescent="0.3">
      <c r="A173" s="283">
        <v>289151</v>
      </c>
      <c r="B173" s="279" t="s">
        <v>1175</v>
      </c>
      <c r="C173" s="280"/>
      <c r="D173" s="280">
        <v>2</v>
      </c>
      <c r="E173" s="280">
        <v>42</v>
      </c>
      <c r="F173" s="273"/>
    </row>
    <row r="174" spans="1:6" ht="40.799999999999997" x14ac:dyDescent="0.3">
      <c r="A174" s="283">
        <v>289705</v>
      </c>
      <c r="B174" s="281" t="s">
        <v>2753</v>
      </c>
      <c r="C174" s="280"/>
      <c r="D174" s="280">
        <v>1</v>
      </c>
      <c r="E174" s="280">
        <v>22</v>
      </c>
      <c r="F174" s="273"/>
    </row>
    <row r="175" spans="1:6" ht="40.799999999999997" x14ac:dyDescent="0.3">
      <c r="A175" s="283">
        <v>289706</v>
      </c>
      <c r="B175" s="279" t="s">
        <v>1176</v>
      </c>
      <c r="C175" s="280"/>
      <c r="D175" s="280">
        <v>2</v>
      </c>
      <c r="E175" s="280">
        <v>28</v>
      </c>
      <c r="F175" s="273"/>
    </row>
    <row r="176" spans="1:6" ht="40.799999999999997" x14ac:dyDescent="0.3">
      <c r="A176" s="283">
        <v>290765</v>
      </c>
      <c r="B176" s="281" t="s">
        <v>962</v>
      </c>
      <c r="C176" s="280"/>
      <c r="D176" s="280">
        <v>2</v>
      </c>
      <c r="E176" s="280">
        <v>28</v>
      </c>
      <c r="F176" s="273"/>
    </row>
    <row r="177" spans="1:6" ht="40.799999999999997" x14ac:dyDescent="0.3">
      <c r="A177" s="283">
        <v>309206</v>
      </c>
      <c r="B177" s="279" t="s">
        <v>1238</v>
      </c>
      <c r="C177" s="280"/>
      <c r="D177" s="280">
        <v>1</v>
      </c>
      <c r="E177" s="280">
        <v>22</v>
      </c>
      <c r="F177" s="273"/>
    </row>
    <row r="178" spans="1:6" ht="40.799999999999997" x14ac:dyDescent="0.3">
      <c r="A178" s="283">
        <v>309207</v>
      </c>
      <c r="B178" s="281" t="s">
        <v>1237</v>
      </c>
      <c r="C178" s="280"/>
      <c r="D178" s="280">
        <v>2</v>
      </c>
      <c r="E178" s="280">
        <v>22</v>
      </c>
      <c r="F178" s="273"/>
    </row>
    <row r="179" spans="1:6" ht="40.799999999999997" x14ac:dyDescent="0.3">
      <c r="A179" s="283">
        <v>309208</v>
      </c>
      <c r="B179" s="279" t="s">
        <v>1235</v>
      </c>
      <c r="C179" s="280"/>
      <c r="D179" s="280">
        <v>2</v>
      </c>
      <c r="E179" s="280">
        <v>42</v>
      </c>
      <c r="F179" s="273"/>
    </row>
    <row r="180" spans="1:6" ht="40.799999999999997" x14ac:dyDescent="0.3">
      <c r="A180" s="283">
        <v>309210</v>
      </c>
      <c r="B180" s="279" t="s">
        <v>1236</v>
      </c>
      <c r="C180" s="280"/>
      <c r="D180" s="280">
        <v>2</v>
      </c>
      <c r="E180" s="280">
        <v>28</v>
      </c>
      <c r="F180" s="273"/>
    </row>
    <row r="181" spans="1:6" ht="51" x14ac:dyDescent="0.3">
      <c r="A181" s="283">
        <v>58713</v>
      </c>
      <c r="B181" s="279" t="s">
        <v>1148</v>
      </c>
      <c r="C181" s="280"/>
      <c r="D181" s="280">
        <v>2</v>
      </c>
      <c r="E181" s="280">
        <v>22</v>
      </c>
      <c r="F181" s="273"/>
    </row>
    <row r="182" spans="1:6" ht="51" x14ac:dyDescent="0.3">
      <c r="A182" s="283">
        <v>58721</v>
      </c>
      <c r="B182" s="279" t="s">
        <v>1147</v>
      </c>
      <c r="C182" s="280"/>
      <c r="D182" s="280">
        <v>2</v>
      </c>
      <c r="E182" s="280">
        <v>28</v>
      </c>
      <c r="F182" s="273"/>
    </row>
    <row r="183" spans="1:6" ht="51" x14ac:dyDescent="0.3">
      <c r="A183" s="283">
        <v>60217</v>
      </c>
      <c r="B183" s="281" t="s">
        <v>1039</v>
      </c>
      <c r="C183" s="280"/>
      <c r="D183" s="280">
        <v>2</v>
      </c>
      <c r="E183" s="280">
        <v>22</v>
      </c>
      <c r="F183" s="273"/>
    </row>
    <row r="184" spans="1:6" ht="51" x14ac:dyDescent="0.3">
      <c r="A184" s="283">
        <v>60257</v>
      </c>
      <c r="B184" s="279" t="s">
        <v>1095</v>
      </c>
      <c r="C184" s="280"/>
      <c r="D184" s="280">
        <v>2</v>
      </c>
      <c r="E184" s="280">
        <v>22</v>
      </c>
      <c r="F184" s="273"/>
    </row>
    <row r="185" spans="1:6" ht="51" x14ac:dyDescent="0.3">
      <c r="A185" s="283">
        <v>60259</v>
      </c>
      <c r="B185" s="281" t="s">
        <v>2922</v>
      </c>
      <c r="C185" s="280"/>
      <c r="D185" s="280">
        <v>2</v>
      </c>
      <c r="E185" s="280">
        <v>22</v>
      </c>
      <c r="F185" s="273"/>
    </row>
    <row r="186" spans="1:6" ht="40.799999999999997" x14ac:dyDescent="0.3">
      <c r="A186" s="283">
        <v>62043</v>
      </c>
      <c r="B186" s="281" t="s">
        <v>892</v>
      </c>
      <c r="C186" s="280"/>
      <c r="D186" s="280">
        <v>2</v>
      </c>
      <c r="E186" s="280">
        <v>22</v>
      </c>
      <c r="F186" s="273"/>
    </row>
    <row r="187" spans="1:6" ht="51" x14ac:dyDescent="0.3">
      <c r="A187" s="283">
        <v>62071</v>
      </c>
      <c r="B187" s="281" t="s">
        <v>1040</v>
      </c>
      <c r="C187" s="280"/>
      <c r="D187" s="280">
        <v>1</v>
      </c>
      <c r="E187" s="280">
        <v>22</v>
      </c>
      <c r="F187" s="273"/>
    </row>
    <row r="188" spans="1:6" ht="51" x14ac:dyDescent="0.3">
      <c r="A188" s="283">
        <v>62085</v>
      </c>
      <c r="B188" s="281" t="s">
        <v>1183</v>
      </c>
      <c r="C188" s="280"/>
      <c r="D188" s="280">
        <v>2</v>
      </c>
      <c r="E188" s="280">
        <v>42</v>
      </c>
      <c r="F188" s="273"/>
    </row>
    <row r="189" spans="1:6" ht="51" x14ac:dyDescent="0.3">
      <c r="A189" s="283">
        <v>62249</v>
      </c>
      <c r="B189" s="279" t="s">
        <v>1228</v>
      </c>
      <c r="C189" s="280"/>
      <c r="D189" s="280">
        <v>2</v>
      </c>
      <c r="E189" s="280">
        <v>22</v>
      </c>
      <c r="F189" s="273"/>
    </row>
    <row r="190" spans="1:6" ht="40.799999999999997" x14ac:dyDescent="0.3">
      <c r="A190" s="283">
        <v>62268</v>
      </c>
      <c r="B190" s="279" t="s">
        <v>1043</v>
      </c>
      <c r="C190" s="280"/>
      <c r="D190" s="280">
        <v>2</v>
      </c>
      <c r="E190" s="280">
        <v>22</v>
      </c>
      <c r="F190" s="273"/>
    </row>
    <row r="191" spans="1:6" ht="51" x14ac:dyDescent="0.3">
      <c r="A191" s="283">
        <v>62273</v>
      </c>
      <c r="B191" s="279" t="s">
        <v>1037</v>
      </c>
      <c r="C191" s="280"/>
      <c r="D191" s="280">
        <v>2</v>
      </c>
      <c r="E191" s="280">
        <v>42</v>
      </c>
      <c r="F191" s="273"/>
    </row>
    <row r="192" spans="1:6" ht="40.799999999999997" x14ac:dyDescent="0.3">
      <c r="A192" s="283">
        <v>62334</v>
      </c>
      <c r="B192" s="281" t="s">
        <v>1204</v>
      </c>
      <c r="C192" s="280"/>
      <c r="D192" s="280">
        <v>1</v>
      </c>
      <c r="E192" s="280">
        <v>22</v>
      </c>
      <c r="F192" s="273"/>
    </row>
    <row r="193" spans="1:6" ht="51" x14ac:dyDescent="0.3">
      <c r="A193" s="283">
        <v>62339</v>
      </c>
      <c r="B193" s="281" t="s">
        <v>1038</v>
      </c>
      <c r="C193" s="280"/>
      <c r="D193" s="280">
        <v>2</v>
      </c>
      <c r="E193" s="280">
        <v>28</v>
      </c>
      <c r="F193" s="273"/>
    </row>
    <row r="194" spans="1:6" ht="40.799999999999997" x14ac:dyDescent="0.3">
      <c r="A194" s="283">
        <v>62379</v>
      </c>
      <c r="B194" s="279" t="s">
        <v>1104</v>
      </c>
      <c r="C194" s="280"/>
      <c r="D194" s="280">
        <v>2</v>
      </c>
      <c r="E194" s="280">
        <v>42</v>
      </c>
      <c r="F194" s="273"/>
    </row>
    <row r="195" spans="1:6" ht="51" x14ac:dyDescent="0.3">
      <c r="A195" s="283">
        <v>62626</v>
      </c>
      <c r="B195" s="281" t="s">
        <v>1185</v>
      </c>
      <c r="C195" s="280"/>
      <c r="D195" s="280">
        <v>1</v>
      </c>
      <c r="E195" s="280">
        <v>22</v>
      </c>
      <c r="F195" s="273"/>
    </row>
    <row r="196" spans="1:6" ht="40.799999999999997" x14ac:dyDescent="0.3">
      <c r="A196" s="283">
        <v>62656</v>
      </c>
      <c r="B196" s="279" t="s">
        <v>1214</v>
      </c>
      <c r="C196" s="280"/>
      <c r="D196" s="280">
        <v>2</v>
      </c>
      <c r="E196" s="280">
        <v>42</v>
      </c>
      <c r="F196" s="273"/>
    </row>
    <row r="197" spans="1:6" ht="40.799999999999997" x14ac:dyDescent="0.3">
      <c r="A197" s="283">
        <v>62663</v>
      </c>
      <c r="B197" s="279" t="s">
        <v>2754</v>
      </c>
      <c r="C197" s="280"/>
      <c r="D197" s="280">
        <v>2</v>
      </c>
      <c r="E197" s="280">
        <v>28</v>
      </c>
      <c r="F197" s="273"/>
    </row>
    <row r="198" spans="1:6" ht="51" x14ac:dyDescent="0.3">
      <c r="A198" s="283">
        <v>62707</v>
      </c>
      <c r="B198" s="279" t="s">
        <v>1229</v>
      </c>
      <c r="C198" s="280"/>
      <c r="D198" s="280">
        <v>1</v>
      </c>
      <c r="E198" s="280">
        <v>22</v>
      </c>
      <c r="F198" s="273"/>
    </row>
    <row r="199" spans="1:6" ht="40.799999999999997" x14ac:dyDescent="0.3">
      <c r="A199" s="283">
        <v>62726</v>
      </c>
      <c r="B199" s="279" t="s">
        <v>1210</v>
      </c>
      <c r="C199" s="280"/>
      <c r="D199" s="280">
        <v>2</v>
      </c>
      <c r="E199" s="280">
        <v>42</v>
      </c>
      <c r="F199" s="273"/>
    </row>
    <row r="200" spans="1:6" ht="40.799999999999997" x14ac:dyDescent="0.3">
      <c r="A200" s="283">
        <v>62812</v>
      </c>
      <c r="B200" s="281" t="s">
        <v>1216</v>
      </c>
      <c r="C200" s="280"/>
      <c r="D200" s="280">
        <v>2</v>
      </c>
      <c r="E200" s="280">
        <v>22</v>
      </c>
      <c r="F200" s="273"/>
    </row>
    <row r="201" spans="1:6" ht="61.2" x14ac:dyDescent="0.3">
      <c r="A201" s="283">
        <v>62961</v>
      </c>
      <c r="B201" s="281" t="s">
        <v>2923</v>
      </c>
      <c r="C201" s="280"/>
      <c r="D201" s="280">
        <v>1</v>
      </c>
      <c r="E201" s="280">
        <v>22</v>
      </c>
      <c r="F201" s="273"/>
    </row>
    <row r="202" spans="1:6" ht="40.799999999999997" x14ac:dyDescent="0.3">
      <c r="A202" s="283">
        <v>62986</v>
      </c>
      <c r="B202" s="281" t="s">
        <v>1211</v>
      </c>
      <c r="C202" s="280"/>
      <c r="D202" s="280">
        <v>2</v>
      </c>
      <c r="E202" s="280">
        <v>22</v>
      </c>
      <c r="F202" s="273"/>
    </row>
    <row r="203" spans="1:6" ht="40.799999999999997" x14ac:dyDescent="0.3">
      <c r="A203" s="283">
        <v>67576</v>
      </c>
      <c r="B203" s="279" t="s">
        <v>890</v>
      </c>
      <c r="C203" s="280"/>
      <c r="D203" s="280">
        <v>2</v>
      </c>
      <c r="E203" s="280">
        <v>42</v>
      </c>
      <c r="F203" s="273"/>
    </row>
    <row r="204" spans="1:6" ht="40.799999999999997" x14ac:dyDescent="0.3">
      <c r="A204" s="283">
        <v>74455</v>
      </c>
      <c r="B204" s="281" t="s">
        <v>1108</v>
      </c>
      <c r="C204" s="280"/>
      <c r="D204" s="280">
        <v>2</v>
      </c>
      <c r="E204" s="280">
        <v>22</v>
      </c>
      <c r="F204" s="273"/>
    </row>
    <row r="205" spans="1:6" ht="51" x14ac:dyDescent="0.3">
      <c r="A205" s="283">
        <v>76019</v>
      </c>
      <c r="B205" s="279" t="s">
        <v>1184</v>
      </c>
      <c r="C205" s="280"/>
      <c r="D205" s="280">
        <v>2</v>
      </c>
      <c r="E205" s="280">
        <v>28</v>
      </c>
      <c r="F205" s="273"/>
    </row>
    <row r="206" spans="1:6" ht="51" x14ac:dyDescent="0.3">
      <c r="A206" s="283">
        <v>76027</v>
      </c>
      <c r="B206" s="279" t="s">
        <v>1096</v>
      </c>
      <c r="C206" s="280"/>
      <c r="D206" s="280">
        <v>1</v>
      </c>
      <c r="E206" s="280">
        <v>22</v>
      </c>
      <c r="F206" s="273"/>
    </row>
    <row r="207" spans="1:6" ht="51" x14ac:dyDescent="0.3">
      <c r="A207" s="283">
        <v>76057</v>
      </c>
      <c r="B207" s="279" t="s">
        <v>990</v>
      </c>
      <c r="C207" s="280"/>
      <c r="D207" s="280">
        <v>2</v>
      </c>
      <c r="E207" s="280">
        <v>42</v>
      </c>
      <c r="F207" s="273"/>
    </row>
    <row r="208" spans="1:6" ht="51" x14ac:dyDescent="0.3">
      <c r="A208" s="283">
        <v>76467</v>
      </c>
      <c r="B208" s="279" t="s">
        <v>991</v>
      </c>
      <c r="C208" s="280"/>
      <c r="D208" s="280">
        <v>2</v>
      </c>
      <c r="E208" s="280">
        <v>22</v>
      </c>
      <c r="F208" s="273"/>
    </row>
    <row r="209" spans="1:6" ht="61.2" x14ac:dyDescent="0.3">
      <c r="A209" s="283">
        <v>76526</v>
      </c>
      <c r="B209" s="281" t="s">
        <v>2924</v>
      </c>
      <c r="C209" s="280"/>
      <c r="D209" s="280">
        <v>2</v>
      </c>
      <c r="E209" s="280">
        <v>22</v>
      </c>
      <c r="F209" s="273"/>
    </row>
    <row r="210" spans="1:6" ht="61.2" x14ac:dyDescent="0.3">
      <c r="A210" s="283">
        <v>76530</v>
      </c>
      <c r="B210" s="279" t="s">
        <v>2925</v>
      </c>
      <c r="C210" s="280"/>
      <c r="D210" s="280">
        <v>2</v>
      </c>
      <c r="E210" s="280">
        <v>42</v>
      </c>
      <c r="F210" s="273"/>
    </row>
    <row r="211" spans="1:6" ht="40.799999999999997" x14ac:dyDescent="0.3">
      <c r="A211" s="283">
        <v>76646</v>
      </c>
      <c r="B211" s="281" t="s">
        <v>1201</v>
      </c>
      <c r="C211" s="280"/>
      <c r="D211" s="280">
        <v>2</v>
      </c>
      <c r="E211" s="280">
        <v>42</v>
      </c>
      <c r="F211" s="273"/>
    </row>
    <row r="212" spans="1:6" ht="40.799999999999997" x14ac:dyDescent="0.3">
      <c r="A212" s="283">
        <v>76744</v>
      </c>
      <c r="B212" s="279" t="s">
        <v>2755</v>
      </c>
      <c r="C212" s="280"/>
      <c r="D212" s="280">
        <v>2</v>
      </c>
      <c r="E212" s="280">
        <v>28</v>
      </c>
      <c r="F212" s="273"/>
    </row>
    <row r="213" spans="1:6" ht="40.799999999999997" x14ac:dyDescent="0.3">
      <c r="A213" s="283">
        <v>76799</v>
      </c>
      <c r="B213" s="281" t="s">
        <v>1202</v>
      </c>
      <c r="C213" s="280"/>
      <c r="D213" s="280">
        <v>2</v>
      </c>
      <c r="E213" s="280">
        <v>28</v>
      </c>
      <c r="F213" s="273"/>
    </row>
    <row r="214" spans="1:6" ht="51" x14ac:dyDescent="0.3">
      <c r="A214" s="283">
        <v>76846</v>
      </c>
      <c r="B214" s="279" t="s">
        <v>1146</v>
      </c>
      <c r="C214" s="280"/>
      <c r="D214" s="280">
        <v>2</v>
      </c>
      <c r="E214" s="280">
        <v>42</v>
      </c>
      <c r="F214" s="273"/>
    </row>
    <row r="215" spans="1:6" ht="40.799999999999997" x14ac:dyDescent="0.3">
      <c r="A215" s="283">
        <v>76872</v>
      </c>
      <c r="B215" s="279" t="s">
        <v>2756</v>
      </c>
      <c r="C215" s="280"/>
      <c r="D215" s="280">
        <v>2</v>
      </c>
      <c r="E215" s="280">
        <v>42</v>
      </c>
      <c r="F215" s="273"/>
    </row>
    <row r="216" spans="1:6" ht="51" x14ac:dyDescent="0.3">
      <c r="A216" s="283">
        <v>76898</v>
      </c>
      <c r="B216" s="279" t="s">
        <v>1094</v>
      </c>
      <c r="C216" s="280"/>
      <c r="D216" s="280">
        <v>2</v>
      </c>
      <c r="E216" s="280">
        <v>42</v>
      </c>
      <c r="F216" s="273"/>
    </row>
    <row r="217" spans="1:6" ht="40.799999999999997" x14ac:dyDescent="0.3">
      <c r="A217" s="283">
        <v>76932</v>
      </c>
      <c r="B217" s="279" t="s">
        <v>2757</v>
      </c>
      <c r="C217" s="280"/>
      <c r="D217" s="280">
        <v>2</v>
      </c>
      <c r="E217" s="280">
        <v>22</v>
      </c>
      <c r="F217" s="273"/>
    </row>
    <row r="218" spans="1:6" ht="51" x14ac:dyDescent="0.3">
      <c r="A218" s="283">
        <v>77425</v>
      </c>
      <c r="B218" s="281" t="s">
        <v>1226</v>
      </c>
      <c r="C218" s="280"/>
      <c r="D218" s="280">
        <v>2</v>
      </c>
      <c r="E218" s="280">
        <v>42</v>
      </c>
      <c r="F218" s="273"/>
    </row>
    <row r="219" spans="1:6" ht="40.799999999999997" x14ac:dyDescent="0.3">
      <c r="A219" s="283">
        <v>77444</v>
      </c>
      <c r="B219" s="279" t="s">
        <v>1203</v>
      </c>
      <c r="C219" s="280"/>
      <c r="D219" s="280">
        <v>2</v>
      </c>
      <c r="E219" s="280">
        <v>22</v>
      </c>
      <c r="F219" s="273"/>
    </row>
    <row r="220" spans="1:6" ht="61.2" x14ac:dyDescent="0.3">
      <c r="A220" s="283">
        <v>77451</v>
      </c>
      <c r="B220" s="281" t="s">
        <v>2926</v>
      </c>
      <c r="C220" s="280"/>
      <c r="D220" s="280">
        <v>2</v>
      </c>
      <c r="E220" s="280">
        <v>28</v>
      </c>
      <c r="F220" s="273"/>
    </row>
    <row r="221" spans="1:6" ht="51" x14ac:dyDescent="0.3">
      <c r="A221" s="283">
        <v>77542</v>
      </c>
      <c r="B221" s="281" t="s">
        <v>1149</v>
      </c>
      <c r="C221" s="280"/>
      <c r="D221" s="280">
        <v>1</v>
      </c>
      <c r="E221" s="280">
        <v>22</v>
      </c>
      <c r="F221" s="273"/>
    </row>
    <row r="222" spans="1:6" ht="40.799999999999997" x14ac:dyDescent="0.3">
      <c r="A222" s="283">
        <v>79949</v>
      </c>
      <c r="B222" s="281" t="s">
        <v>1215</v>
      </c>
      <c r="C222" s="280"/>
      <c r="D222" s="280">
        <v>2</v>
      </c>
      <c r="E222" s="280">
        <v>28</v>
      </c>
      <c r="F222" s="273"/>
    </row>
    <row r="223" spans="1:6" ht="51" x14ac:dyDescent="0.3">
      <c r="A223" s="283">
        <v>79976</v>
      </c>
      <c r="B223" s="279" t="s">
        <v>924</v>
      </c>
      <c r="C223" s="280"/>
      <c r="D223" s="280">
        <v>2</v>
      </c>
      <c r="E223" s="280">
        <v>22</v>
      </c>
      <c r="F223" s="273"/>
    </row>
    <row r="224" spans="1:6" ht="51" x14ac:dyDescent="0.3">
      <c r="A224" s="283">
        <v>79977</v>
      </c>
      <c r="B224" s="279" t="s">
        <v>2758</v>
      </c>
      <c r="C224" s="280"/>
      <c r="D224" s="280">
        <v>2</v>
      </c>
      <c r="E224" s="280">
        <v>22</v>
      </c>
      <c r="F224" s="273"/>
    </row>
    <row r="225" spans="1:6" ht="40.799999999999997" x14ac:dyDescent="0.3">
      <c r="A225" s="283">
        <v>79991</v>
      </c>
      <c r="B225" s="279" t="s">
        <v>1662</v>
      </c>
      <c r="C225" s="280"/>
      <c r="D225" s="280">
        <v>1</v>
      </c>
      <c r="E225" s="280">
        <v>22</v>
      </c>
      <c r="F225" s="273"/>
    </row>
    <row r="226" spans="1:6" ht="51" x14ac:dyDescent="0.3">
      <c r="A226" s="283">
        <v>80049</v>
      </c>
      <c r="B226" s="279" t="s">
        <v>2759</v>
      </c>
      <c r="C226" s="280"/>
      <c r="D226" s="280">
        <v>2</v>
      </c>
      <c r="E226" s="280">
        <v>42</v>
      </c>
      <c r="F226" s="273"/>
    </row>
    <row r="227" spans="1:6" ht="51" x14ac:dyDescent="0.3">
      <c r="A227" s="283">
        <v>80100</v>
      </c>
      <c r="B227" s="281" t="s">
        <v>923</v>
      </c>
      <c r="C227" s="280"/>
      <c r="D227" s="280">
        <v>2</v>
      </c>
      <c r="E227" s="280">
        <v>42</v>
      </c>
      <c r="F227" s="273"/>
    </row>
    <row r="228" spans="1:6" ht="40.799999999999997" x14ac:dyDescent="0.3">
      <c r="A228" s="283">
        <v>80650</v>
      </c>
      <c r="B228" s="279" t="s">
        <v>1668</v>
      </c>
      <c r="C228" s="280"/>
      <c r="D228" s="280">
        <v>1</v>
      </c>
      <c r="E228" s="280">
        <v>22</v>
      </c>
      <c r="F228" s="273"/>
    </row>
    <row r="229" spans="1:6" ht="40.799999999999997" x14ac:dyDescent="0.3">
      <c r="A229" s="283">
        <v>80652</v>
      </c>
      <c r="B229" s="281" t="s">
        <v>2760</v>
      </c>
      <c r="C229" s="280"/>
      <c r="D229" s="280">
        <v>1</v>
      </c>
      <c r="E229" s="280">
        <v>22</v>
      </c>
      <c r="F229" s="273"/>
    </row>
    <row r="230" spans="1:6" ht="40.799999999999997" x14ac:dyDescent="0.3">
      <c r="A230" s="283">
        <v>80936</v>
      </c>
      <c r="B230" s="281" t="s">
        <v>983</v>
      </c>
      <c r="C230" s="280"/>
      <c r="D230" s="280">
        <v>2</v>
      </c>
      <c r="E230" s="280">
        <v>42</v>
      </c>
      <c r="F230" s="273"/>
    </row>
    <row r="231" spans="1:6" ht="40.799999999999997" x14ac:dyDescent="0.3">
      <c r="A231" s="283">
        <v>80978</v>
      </c>
      <c r="B231" s="281" t="s">
        <v>1042</v>
      </c>
      <c r="C231" s="280"/>
      <c r="D231" s="280">
        <v>2</v>
      </c>
      <c r="E231" s="280">
        <v>42</v>
      </c>
      <c r="F231" s="273"/>
    </row>
    <row r="232" spans="1:6" ht="40.799999999999997" x14ac:dyDescent="0.3">
      <c r="A232" s="283">
        <v>90097</v>
      </c>
      <c r="B232" s="281" t="s">
        <v>893</v>
      </c>
      <c r="C232" s="280"/>
      <c r="D232" s="280">
        <v>1</v>
      </c>
      <c r="E232" s="280">
        <v>22</v>
      </c>
      <c r="F232" s="273"/>
    </row>
    <row r="233" spans="1:6" ht="40.799999999999997" x14ac:dyDescent="0.3">
      <c r="A233" s="283">
        <v>90237</v>
      </c>
      <c r="B233" s="279" t="s">
        <v>984</v>
      </c>
      <c r="C233" s="280"/>
      <c r="D233" s="280">
        <v>2</v>
      </c>
      <c r="E233" s="280">
        <v>22</v>
      </c>
      <c r="F233" s="273"/>
    </row>
    <row r="234" spans="1:6" ht="40.799999999999997" x14ac:dyDescent="0.3">
      <c r="A234" s="283">
        <v>90364</v>
      </c>
      <c r="B234" s="279" t="s">
        <v>1105</v>
      </c>
      <c r="C234" s="280"/>
      <c r="D234" s="280">
        <v>2</v>
      </c>
      <c r="E234" s="280">
        <v>28</v>
      </c>
      <c r="F234" s="273"/>
    </row>
    <row r="235" spans="1:6" ht="40.799999999999997" x14ac:dyDescent="0.3">
      <c r="A235" s="283">
        <v>90462</v>
      </c>
      <c r="B235" s="279" t="s">
        <v>1106</v>
      </c>
      <c r="C235" s="280"/>
      <c r="D235" s="280">
        <v>1</v>
      </c>
      <c r="E235" s="280">
        <v>22</v>
      </c>
      <c r="F235" s="273"/>
    </row>
    <row r="236" spans="1:6" ht="51" x14ac:dyDescent="0.3">
      <c r="A236" s="283">
        <v>90976</v>
      </c>
      <c r="B236" s="281" t="s">
        <v>992</v>
      </c>
      <c r="C236" s="280"/>
      <c r="D236" s="280">
        <v>1</v>
      </c>
      <c r="E236" s="280">
        <v>22</v>
      </c>
      <c r="F236" s="273"/>
    </row>
    <row r="237" spans="1:6" ht="40.799999999999997" x14ac:dyDescent="0.3">
      <c r="A237" s="283">
        <v>91024</v>
      </c>
      <c r="B237" s="279" t="s">
        <v>891</v>
      </c>
      <c r="C237" s="280"/>
      <c r="D237" s="280">
        <v>2</v>
      </c>
      <c r="E237" s="280">
        <v>28</v>
      </c>
      <c r="F237" s="273"/>
    </row>
    <row r="238" spans="1:6" ht="40.799999999999997" x14ac:dyDescent="0.3">
      <c r="A238" s="283">
        <v>91321</v>
      </c>
      <c r="B238" s="281" t="s">
        <v>1212</v>
      </c>
      <c r="C238" s="280"/>
      <c r="D238" s="280">
        <v>1</v>
      </c>
      <c r="E238" s="280">
        <v>22</v>
      </c>
      <c r="F238" s="273"/>
    </row>
    <row r="239" spans="1:6" ht="51" x14ac:dyDescent="0.3">
      <c r="A239" s="283">
        <v>91376</v>
      </c>
      <c r="B239" s="281" t="s">
        <v>1227</v>
      </c>
      <c r="C239" s="280"/>
      <c r="D239" s="280">
        <v>2</v>
      </c>
      <c r="E239" s="280">
        <v>28</v>
      </c>
      <c r="F239" s="273"/>
    </row>
    <row r="240" spans="1:6" ht="51" x14ac:dyDescent="0.3">
      <c r="A240" s="283">
        <v>91917</v>
      </c>
      <c r="B240" s="281" t="s">
        <v>1218</v>
      </c>
      <c r="C240" s="280"/>
      <c r="D240" s="280">
        <v>2</v>
      </c>
      <c r="E240" s="280">
        <v>42</v>
      </c>
      <c r="F240" s="273"/>
    </row>
    <row r="241" spans="1:6" ht="51" x14ac:dyDescent="0.3">
      <c r="A241" s="283">
        <v>91991</v>
      </c>
      <c r="B241" s="281" t="s">
        <v>922</v>
      </c>
      <c r="C241" s="280"/>
      <c r="D241" s="280">
        <v>1</v>
      </c>
      <c r="E241" s="280">
        <v>22</v>
      </c>
      <c r="F241" s="273"/>
    </row>
    <row r="242" spans="1:6" ht="51" x14ac:dyDescent="0.3">
      <c r="A242" s="283">
        <v>92373</v>
      </c>
      <c r="B242" s="279" t="s">
        <v>1219</v>
      </c>
      <c r="C242" s="280"/>
      <c r="D242" s="280">
        <v>2</v>
      </c>
      <c r="E242" s="280">
        <v>22</v>
      </c>
      <c r="F242" s="273"/>
    </row>
    <row r="243" spans="1:6" ht="51" x14ac:dyDescent="0.3">
      <c r="A243" s="283">
        <v>115378</v>
      </c>
      <c r="B243" s="281" t="s">
        <v>753</v>
      </c>
      <c r="C243" s="280"/>
      <c r="D243" s="280">
        <v>0.45</v>
      </c>
      <c r="E243" s="280">
        <v>22</v>
      </c>
      <c r="F243" s="273"/>
    </row>
    <row r="244" spans="1:6" ht="51" x14ac:dyDescent="0.3">
      <c r="A244" s="283">
        <v>115510</v>
      </c>
      <c r="B244" s="281" t="s">
        <v>723</v>
      </c>
      <c r="C244" s="280"/>
      <c r="D244" s="280">
        <v>0.45</v>
      </c>
      <c r="E244" s="280">
        <v>22</v>
      </c>
      <c r="F244" s="273"/>
    </row>
    <row r="245" spans="1:6" ht="51" x14ac:dyDescent="0.3">
      <c r="A245" s="283">
        <v>115674</v>
      </c>
      <c r="B245" s="279" t="s">
        <v>2761</v>
      </c>
      <c r="C245" s="280"/>
      <c r="D245" s="280">
        <v>0.45</v>
      </c>
      <c r="E245" s="280">
        <v>22</v>
      </c>
      <c r="F245" s="273"/>
    </row>
    <row r="246" spans="1:6" ht="51" x14ac:dyDescent="0.3">
      <c r="A246" s="283">
        <v>115838</v>
      </c>
      <c r="B246" s="281" t="s">
        <v>1543</v>
      </c>
      <c r="C246" s="280"/>
      <c r="D246" s="280">
        <v>0.45</v>
      </c>
      <c r="E246" s="280">
        <v>22</v>
      </c>
      <c r="F246" s="273"/>
    </row>
    <row r="247" spans="1:6" ht="51" x14ac:dyDescent="0.3">
      <c r="A247" s="283">
        <v>115868</v>
      </c>
      <c r="B247" s="279" t="s">
        <v>2762</v>
      </c>
      <c r="C247" s="280"/>
      <c r="D247" s="280">
        <v>0.45</v>
      </c>
      <c r="E247" s="280">
        <v>22</v>
      </c>
      <c r="F247" s="273"/>
    </row>
    <row r="248" spans="1:6" ht="51" x14ac:dyDescent="0.3">
      <c r="A248" s="283">
        <v>129439</v>
      </c>
      <c r="B248" s="279" t="s">
        <v>796</v>
      </c>
      <c r="C248" s="280"/>
      <c r="D248" s="280">
        <v>0.45</v>
      </c>
      <c r="E248" s="280">
        <v>22</v>
      </c>
      <c r="F248" s="273"/>
    </row>
    <row r="249" spans="1:6" ht="51" x14ac:dyDescent="0.3">
      <c r="A249" s="283">
        <v>132134</v>
      </c>
      <c r="B249" s="279" t="s">
        <v>814</v>
      </c>
      <c r="C249" s="280"/>
      <c r="D249" s="280">
        <v>0.45</v>
      </c>
      <c r="E249" s="280">
        <v>22</v>
      </c>
      <c r="F249" s="273"/>
    </row>
    <row r="250" spans="1:6" ht="51" x14ac:dyDescent="0.3">
      <c r="A250" s="283">
        <v>132140</v>
      </c>
      <c r="B250" s="279" t="s">
        <v>786</v>
      </c>
      <c r="C250" s="280"/>
      <c r="D250" s="280">
        <v>0.45</v>
      </c>
      <c r="E250" s="280">
        <v>22</v>
      </c>
      <c r="F250" s="273"/>
    </row>
    <row r="251" spans="1:6" ht="51" x14ac:dyDescent="0.3">
      <c r="A251" s="283">
        <v>135219</v>
      </c>
      <c r="B251" s="281" t="s">
        <v>715</v>
      </c>
      <c r="C251" s="280"/>
      <c r="D251" s="280">
        <v>0.45</v>
      </c>
      <c r="E251" s="280">
        <v>22</v>
      </c>
      <c r="F251" s="273"/>
    </row>
    <row r="252" spans="1:6" ht="51" x14ac:dyDescent="0.3">
      <c r="A252" s="283">
        <v>154559</v>
      </c>
      <c r="B252" s="279" t="s">
        <v>2763</v>
      </c>
      <c r="C252" s="280"/>
      <c r="D252" s="280">
        <v>0.45</v>
      </c>
      <c r="E252" s="280">
        <v>22</v>
      </c>
      <c r="F252" s="273"/>
    </row>
    <row r="253" spans="1:6" ht="51" x14ac:dyDescent="0.3">
      <c r="A253" s="283">
        <v>159991</v>
      </c>
      <c r="B253" s="281" t="s">
        <v>708</v>
      </c>
      <c r="C253" s="280"/>
      <c r="D253" s="280">
        <v>0.45</v>
      </c>
      <c r="E253" s="280">
        <v>22</v>
      </c>
      <c r="F253" s="273"/>
    </row>
    <row r="254" spans="1:6" ht="51" x14ac:dyDescent="0.3">
      <c r="A254" s="283">
        <v>175269</v>
      </c>
      <c r="B254" s="279" t="s">
        <v>771</v>
      </c>
      <c r="C254" s="280"/>
      <c r="D254" s="280">
        <v>0.7</v>
      </c>
      <c r="E254" s="280">
        <v>22</v>
      </c>
      <c r="F254" s="273"/>
    </row>
    <row r="255" spans="1:6" ht="51" x14ac:dyDescent="0.3">
      <c r="A255" s="283">
        <v>178110</v>
      </c>
      <c r="B255" s="281" t="s">
        <v>811</v>
      </c>
      <c r="C255" s="280"/>
      <c r="D255" s="280">
        <v>0.7</v>
      </c>
      <c r="E255" s="280">
        <v>22</v>
      </c>
      <c r="F255" s="273"/>
    </row>
    <row r="256" spans="1:6" ht="51" x14ac:dyDescent="0.3">
      <c r="A256" s="283">
        <v>179093</v>
      </c>
      <c r="B256" s="279" t="s">
        <v>768</v>
      </c>
      <c r="C256" s="280"/>
      <c r="D256" s="280">
        <v>0.45</v>
      </c>
      <c r="E256" s="280">
        <v>22</v>
      </c>
      <c r="F256" s="273"/>
    </row>
    <row r="257" spans="1:6" ht="51" x14ac:dyDescent="0.3">
      <c r="A257" s="283">
        <v>198830</v>
      </c>
      <c r="B257" s="279" t="s">
        <v>729</v>
      </c>
      <c r="C257" s="280"/>
      <c r="D257" s="280">
        <v>0.45</v>
      </c>
      <c r="E257" s="280">
        <v>22</v>
      </c>
      <c r="F257" s="273"/>
    </row>
    <row r="258" spans="1:6" ht="51" x14ac:dyDescent="0.3">
      <c r="A258" s="283">
        <v>203972</v>
      </c>
      <c r="B258" s="279" t="s">
        <v>756</v>
      </c>
      <c r="C258" s="280"/>
      <c r="D258" s="280">
        <v>0.45</v>
      </c>
      <c r="E258" s="280">
        <v>22</v>
      </c>
      <c r="F258" s="273"/>
    </row>
    <row r="259" spans="1:6" ht="51" x14ac:dyDescent="0.3">
      <c r="A259" s="283">
        <v>205320</v>
      </c>
      <c r="B259" s="279" t="s">
        <v>1565</v>
      </c>
      <c r="C259" s="280"/>
      <c r="D259" s="280">
        <v>0.45</v>
      </c>
      <c r="E259" s="280">
        <v>22</v>
      </c>
      <c r="F259" s="273"/>
    </row>
    <row r="260" spans="1:6" ht="51" x14ac:dyDescent="0.3">
      <c r="A260" s="283">
        <v>205322</v>
      </c>
      <c r="B260" s="281" t="s">
        <v>2927</v>
      </c>
      <c r="C260" s="280"/>
      <c r="D260" s="280">
        <v>0.45</v>
      </c>
      <c r="E260" s="280">
        <v>22</v>
      </c>
      <c r="F260" s="273"/>
    </row>
    <row r="261" spans="1:6" ht="51" x14ac:dyDescent="0.3">
      <c r="A261" s="283">
        <v>205324</v>
      </c>
      <c r="B261" s="279" t="s">
        <v>1566</v>
      </c>
      <c r="C261" s="280"/>
      <c r="D261" s="280">
        <v>0.45</v>
      </c>
      <c r="E261" s="280">
        <v>22</v>
      </c>
      <c r="F261" s="273"/>
    </row>
    <row r="262" spans="1:6" ht="51" x14ac:dyDescent="0.3">
      <c r="A262" s="283">
        <v>205326</v>
      </c>
      <c r="B262" s="281" t="s">
        <v>789</v>
      </c>
      <c r="C262" s="280"/>
      <c r="D262" s="280">
        <v>0.45</v>
      </c>
      <c r="E262" s="280">
        <v>22</v>
      </c>
      <c r="F262" s="273"/>
    </row>
    <row r="263" spans="1:6" ht="51" x14ac:dyDescent="0.3">
      <c r="A263" s="283">
        <v>205358</v>
      </c>
      <c r="B263" s="281" t="s">
        <v>775</v>
      </c>
      <c r="C263" s="280"/>
      <c r="D263" s="280">
        <v>0.45</v>
      </c>
      <c r="E263" s="280">
        <v>22</v>
      </c>
      <c r="F263" s="273"/>
    </row>
    <row r="264" spans="1:6" ht="51" x14ac:dyDescent="0.3">
      <c r="A264" s="283">
        <v>205359</v>
      </c>
      <c r="B264" s="281" t="s">
        <v>1568</v>
      </c>
      <c r="C264" s="280"/>
      <c r="D264" s="280">
        <v>0.45</v>
      </c>
      <c r="E264" s="280">
        <v>22</v>
      </c>
      <c r="F264" s="273"/>
    </row>
    <row r="265" spans="1:6" ht="51" x14ac:dyDescent="0.3">
      <c r="A265" s="283">
        <v>205361</v>
      </c>
      <c r="B265" s="281" t="s">
        <v>1569</v>
      </c>
      <c r="C265" s="280"/>
      <c r="D265" s="280">
        <v>0.45</v>
      </c>
      <c r="E265" s="280">
        <v>22</v>
      </c>
      <c r="F265" s="273"/>
    </row>
    <row r="266" spans="1:6" ht="51" x14ac:dyDescent="0.3">
      <c r="A266" s="283">
        <v>205364</v>
      </c>
      <c r="B266" s="279" t="s">
        <v>805</v>
      </c>
      <c r="C266" s="280"/>
      <c r="D266" s="280">
        <v>0.45</v>
      </c>
      <c r="E266" s="280">
        <v>22</v>
      </c>
      <c r="F266" s="273"/>
    </row>
    <row r="267" spans="1:6" ht="51" x14ac:dyDescent="0.3">
      <c r="A267" s="283">
        <v>205365</v>
      </c>
      <c r="B267" s="279" t="s">
        <v>1570</v>
      </c>
      <c r="C267" s="280"/>
      <c r="D267" s="280">
        <v>0.45</v>
      </c>
      <c r="E267" s="280">
        <v>22</v>
      </c>
      <c r="F267" s="273"/>
    </row>
    <row r="268" spans="1:6" ht="51" x14ac:dyDescent="0.3">
      <c r="A268" s="283">
        <v>205791</v>
      </c>
      <c r="B268" s="279" t="s">
        <v>803</v>
      </c>
      <c r="C268" s="280"/>
      <c r="D268" s="280">
        <v>0.45</v>
      </c>
      <c r="E268" s="280">
        <v>22</v>
      </c>
      <c r="F268" s="273"/>
    </row>
    <row r="269" spans="1:6" ht="51" x14ac:dyDescent="0.3">
      <c r="A269" s="283">
        <v>205795</v>
      </c>
      <c r="B269" s="281" t="s">
        <v>766</v>
      </c>
      <c r="C269" s="280"/>
      <c r="D269" s="280">
        <v>0.45</v>
      </c>
      <c r="E269" s="280">
        <v>22</v>
      </c>
      <c r="F269" s="273"/>
    </row>
    <row r="270" spans="1:6" ht="40.799999999999997" x14ac:dyDescent="0.3">
      <c r="A270" s="283">
        <v>232467</v>
      </c>
      <c r="B270" s="279" t="s">
        <v>835</v>
      </c>
      <c r="C270" s="280"/>
      <c r="D270" s="280">
        <v>0.45</v>
      </c>
      <c r="E270" s="280">
        <v>22</v>
      </c>
      <c r="F270" s="273"/>
    </row>
    <row r="271" spans="1:6" ht="51" x14ac:dyDescent="0.3">
      <c r="A271" s="283">
        <v>247666</v>
      </c>
      <c r="B271" s="281" t="s">
        <v>726</v>
      </c>
      <c r="C271" s="280"/>
      <c r="D271" s="280">
        <v>0.7</v>
      </c>
      <c r="E271" s="280">
        <v>22</v>
      </c>
      <c r="F271" s="273"/>
    </row>
    <row r="272" spans="1:6" ht="51" x14ac:dyDescent="0.3">
      <c r="A272" s="283">
        <v>248218</v>
      </c>
      <c r="B272" s="281" t="s">
        <v>760</v>
      </c>
      <c r="C272" s="280"/>
      <c r="D272" s="280">
        <v>0.7</v>
      </c>
      <c r="E272" s="280">
        <v>22</v>
      </c>
      <c r="F272" s="273"/>
    </row>
    <row r="273" spans="1:6" ht="51" x14ac:dyDescent="0.3">
      <c r="A273" s="283">
        <v>253212</v>
      </c>
      <c r="B273" s="279" t="s">
        <v>783</v>
      </c>
      <c r="C273" s="280"/>
      <c r="D273" s="280">
        <v>0.7</v>
      </c>
      <c r="E273" s="280">
        <v>22</v>
      </c>
      <c r="F273" s="273"/>
    </row>
    <row r="274" spans="1:6" ht="51" x14ac:dyDescent="0.3">
      <c r="A274" s="283">
        <v>276284</v>
      </c>
      <c r="B274" s="281" t="s">
        <v>774</v>
      </c>
      <c r="C274" s="280"/>
      <c r="D274" s="280">
        <v>0.7</v>
      </c>
      <c r="E274" s="280">
        <v>22</v>
      </c>
      <c r="F274" s="273"/>
    </row>
    <row r="275" spans="1:6" ht="51" x14ac:dyDescent="0.3">
      <c r="A275" s="283">
        <v>328727</v>
      </c>
      <c r="B275" s="279" t="s">
        <v>2928</v>
      </c>
      <c r="C275" s="280"/>
      <c r="D275" s="280">
        <v>0.45</v>
      </c>
      <c r="E275" s="280">
        <v>22</v>
      </c>
      <c r="F275" s="273"/>
    </row>
    <row r="276" spans="1:6" ht="51" x14ac:dyDescent="0.3">
      <c r="A276" s="283">
        <v>328739</v>
      </c>
      <c r="B276" s="279" t="s">
        <v>2929</v>
      </c>
      <c r="C276" s="280"/>
      <c r="D276" s="280">
        <v>0.45</v>
      </c>
      <c r="E276" s="280">
        <v>22</v>
      </c>
      <c r="F276" s="273"/>
    </row>
    <row r="277" spans="1:6" ht="51" x14ac:dyDescent="0.3">
      <c r="A277" s="283">
        <v>328751</v>
      </c>
      <c r="B277" s="279" t="s">
        <v>2930</v>
      </c>
      <c r="C277" s="280"/>
      <c r="D277" s="280">
        <v>0.45</v>
      </c>
      <c r="E277" s="280">
        <v>22</v>
      </c>
      <c r="F277" s="273"/>
    </row>
    <row r="278" spans="1:6" ht="61.2" x14ac:dyDescent="0.3">
      <c r="A278" s="283">
        <v>328761</v>
      </c>
      <c r="B278" s="281" t="s">
        <v>2931</v>
      </c>
      <c r="C278" s="280"/>
      <c r="D278" s="280">
        <v>0.45</v>
      </c>
      <c r="E278" s="280">
        <v>22</v>
      </c>
      <c r="F278" s="273"/>
    </row>
    <row r="279" spans="1:6" ht="51" x14ac:dyDescent="0.3">
      <c r="A279" s="283">
        <v>335547</v>
      </c>
      <c r="B279" s="279" t="s">
        <v>2932</v>
      </c>
      <c r="C279" s="280"/>
      <c r="D279" s="280">
        <v>0.45</v>
      </c>
      <c r="E279" s="280">
        <v>22</v>
      </c>
      <c r="F279" s="273"/>
    </row>
    <row r="280" spans="1:6" ht="71.400000000000006" x14ac:dyDescent="0.3">
      <c r="A280" s="283">
        <v>336569</v>
      </c>
      <c r="B280" s="281" t="s">
        <v>2933</v>
      </c>
      <c r="C280" s="280"/>
      <c r="D280" s="280">
        <v>0.7</v>
      </c>
      <c r="E280" s="280">
        <v>22</v>
      </c>
      <c r="F280" s="273"/>
    </row>
    <row r="281" spans="1:6" ht="61.2" x14ac:dyDescent="0.3">
      <c r="A281" s="283">
        <v>337921</v>
      </c>
      <c r="B281" s="281" t="s">
        <v>2934</v>
      </c>
      <c r="C281" s="280"/>
      <c r="D281" s="280">
        <v>0.45</v>
      </c>
      <c r="E281" s="280">
        <v>22</v>
      </c>
      <c r="F281" s="273"/>
    </row>
    <row r="282" spans="1:6" ht="61.2" x14ac:dyDescent="0.3">
      <c r="A282" s="283">
        <v>337923</v>
      </c>
      <c r="B282" s="279" t="s">
        <v>2935</v>
      </c>
      <c r="C282" s="280"/>
      <c r="D282" s="280">
        <v>1</v>
      </c>
      <c r="E282" s="282">
        <v>23</v>
      </c>
      <c r="F282" s="273"/>
    </row>
    <row r="283" spans="1:6" ht="51" x14ac:dyDescent="0.3">
      <c r="A283" s="283">
        <v>342974</v>
      </c>
      <c r="B283" s="281" t="s">
        <v>2936</v>
      </c>
      <c r="C283" s="280"/>
      <c r="D283" s="280">
        <v>0.45</v>
      </c>
      <c r="E283" s="280">
        <v>22</v>
      </c>
      <c r="F283" s="273"/>
    </row>
    <row r="284" spans="1:6" ht="51" x14ac:dyDescent="0.3">
      <c r="A284" s="283">
        <v>343469</v>
      </c>
      <c r="B284" s="279" t="s">
        <v>2937</v>
      </c>
      <c r="C284" s="280"/>
      <c r="D284" s="280">
        <v>0.45</v>
      </c>
      <c r="E284" s="280">
        <v>22</v>
      </c>
      <c r="F284" s="273"/>
    </row>
    <row r="285" spans="1:6" ht="51" x14ac:dyDescent="0.3">
      <c r="A285" s="283">
        <v>343901</v>
      </c>
      <c r="B285" s="279" t="s">
        <v>2938</v>
      </c>
      <c r="C285" s="280"/>
      <c r="D285" s="280">
        <v>0.7</v>
      </c>
      <c r="E285" s="280">
        <v>22</v>
      </c>
      <c r="F285" s="273"/>
    </row>
    <row r="286" spans="1:6" ht="61.2" x14ac:dyDescent="0.3">
      <c r="A286" s="283">
        <v>344006</v>
      </c>
      <c r="B286" s="279" t="s">
        <v>2939</v>
      </c>
      <c r="C286" s="280"/>
      <c r="D286" s="280">
        <v>0.45</v>
      </c>
      <c r="E286" s="280">
        <v>22</v>
      </c>
      <c r="F286" s="273"/>
    </row>
    <row r="287" spans="1:6" ht="51" x14ac:dyDescent="0.3">
      <c r="A287" s="283">
        <v>344276</v>
      </c>
      <c r="B287" s="279" t="s">
        <v>2940</v>
      </c>
      <c r="C287" s="280"/>
      <c r="D287" s="280">
        <v>0.45</v>
      </c>
      <c r="E287" s="280">
        <v>22</v>
      </c>
      <c r="F287" s="273"/>
    </row>
    <row r="288" spans="1:6" ht="61.2" x14ac:dyDescent="0.3">
      <c r="A288" s="283">
        <v>345196</v>
      </c>
      <c r="B288" s="281" t="s">
        <v>2941</v>
      </c>
      <c r="C288" s="280"/>
      <c r="D288" s="280">
        <v>0.45</v>
      </c>
      <c r="E288" s="280">
        <v>22</v>
      </c>
      <c r="F288" s="273"/>
    </row>
    <row r="289" spans="1:6" ht="51" x14ac:dyDescent="0.3">
      <c r="A289" s="283">
        <v>62534</v>
      </c>
      <c r="B289" s="281" t="s">
        <v>809</v>
      </c>
      <c r="C289" s="280"/>
      <c r="D289" s="280">
        <v>0.45</v>
      </c>
      <c r="E289" s="280">
        <v>22</v>
      </c>
      <c r="F289" s="273"/>
    </row>
    <row r="290" spans="1:6" ht="51" x14ac:dyDescent="0.3">
      <c r="A290" s="283">
        <v>62594</v>
      </c>
      <c r="B290" s="281" t="s">
        <v>1648</v>
      </c>
      <c r="C290" s="280"/>
      <c r="D290" s="280">
        <v>0.45</v>
      </c>
      <c r="E290" s="280">
        <v>22</v>
      </c>
      <c r="F290" s="273"/>
    </row>
    <row r="291" spans="1:6" ht="51" x14ac:dyDescent="0.3">
      <c r="A291" s="283">
        <v>76939</v>
      </c>
      <c r="B291" s="279" t="s">
        <v>712</v>
      </c>
      <c r="C291" s="280"/>
      <c r="D291" s="280">
        <v>0.45</v>
      </c>
      <c r="E291" s="280">
        <v>22</v>
      </c>
      <c r="F291" s="273"/>
    </row>
    <row r="292" spans="1:6" ht="51" x14ac:dyDescent="0.3">
      <c r="A292" s="283">
        <v>80658</v>
      </c>
      <c r="B292" s="281" t="s">
        <v>1670</v>
      </c>
      <c r="C292" s="280"/>
      <c r="D292" s="280">
        <v>0.45</v>
      </c>
      <c r="E292" s="280">
        <v>22</v>
      </c>
      <c r="F292" s="273"/>
    </row>
    <row r="293" spans="1:6" ht="51" x14ac:dyDescent="0.3">
      <c r="A293" s="283">
        <v>91020</v>
      </c>
      <c r="B293" s="279" t="s">
        <v>2764</v>
      </c>
      <c r="C293" s="280"/>
      <c r="D293" s="280">
        <v>0.7</v>
      </c>
      <c r="E293" s="280">
        <v>22</v>
      </c>
      <c r="F293" s="273"/>
    </row>
    <row r="294" spans="1:6" ht="51" x14ac:dyDescent="0.3">
      <c r="A294" s="283">
        <v>91094</v>
      </c>
      <c r="B294" s="279" t="s">
        <v>791</v>
      </c>
      <c r="C294" s="280"/>
      <c r="D294" s="280">
        <v>0.45</v>
      </c>
      <c r="E294" s="280">
        <v>22</v>
      </c>
      <c r="F294" s="273"/>
    </row>
    <row r="295" spans="1:6" ht="40.799999999999997" x14ac:dyDescent="0.3">
      <c r="A295" s="283">
        <v>91547</v>
      </c>
      <c r="B295" s="279" t="s">
        <v>719</v>
      </c>
      <c r="C295" s="280"/>
      <c r="D295" s="280">
        <v>0.45</v>
      </c>
      <c r="E295" s="280">
        <v>22</v>
      </c>
      <c r="F295" s="273"/>
    </row>
    <row r="296" spans="1:6" ht="51" x14ac:dyDescent="0.3">
      <c r="A296" s="283">
        <v>91869</v>
      </c>
      <c r="B296" s="279" t="s">
        <v>764</v>
      </c>
      <c r="C296" s="280"/>
      <c r="D296" s="280">
        <v>0.45</v>
      </c>
      <c r="E296" s="280">
        <v>22</v>
      </c>
      <c r="F296" s="273"/>
    </row>
    <row r="297" spans="1:6" ht="40.799999999999997" x14ac:dyDescent="0.3">
      <c r="A297" s="283">
        <v>91907</v>
      </c>
      <c r="B297" s="281" t="s">
        <v>781</v>
      </c>
      <c r="C297" s="280"/>
      <c r="D297" s="280">
        <v>0.45</v>
      </c>
      <c r="E297" s="280">
        <v>22</v>
      </c>
      <c r="F297" s="273"/>
    </row>
    <row r="298" spans="1:6" ht="40.799999999999997" x14ac:dyDescent="0.3">
      <c r="A298" s="283">
        <v>91983</v>
      </c>
      <c r="B298" s="279" t="s">
        <v>778</v>
      </c>
      <c r="C298" s="280"/>
      <c r="D298" s="280">
        <v>0.45</v>
      </c>
      <c r="E298" s="280">
        <v>22</v>
      </c>
      <c r="F298" s="273"/>
    </row>
    <row r="299" spans="1:6" ht="51" x14ac:dyDescent="0.3">
      <c r="A299" s="283">
        <v>91984</v>
      </c>
      <c r="B299" s="281" t="s">
        <v>797</v>
      </c>
      <c r="C299" s="280"/>
      <c r="D299" s="280">
        <v>0.45</v>
      </c>
      <c r="E299" s="280">
        <v>22</v>
      </c>
      <c r="F299" s="273"/>
    </row>
    <row r="300" spans="1:6" ht="51" x14ac:dyDescent="0.3">
      <c r="A300" s="283">
        <v>92365</v>
      </c>
      <c r="B300" s="279" t="s">
        <v>1685</v>
      </c>
      <c r="C300" s="280"/>
      <c r="D300" s="280">
        <v>0.45</v>
      </c>
      <c r="E300" s="280">
        <v>22</v>
      </c>
      <c r="F300" s="273"/>
    </row>
    <row r="301" spans="1:6" ht="51" x14ac:dyDescent="0.3">
      <c r="A301" s="283">
        <v>115511</v>
      </c>
      <c r="B301" s="281" t="s">
        <v>722</v>
      </c>
      <c r="C301" s="280"/>
      <c r="D301" s="280">
        <v>1</v>
      </c>
      <c r="E301" s="280">
        <v>22</v>
      </c>
      <c r="F301" s="273"/>
    </row>
    <row r="302" spans="1:6" ht="51" x14ac:dyDescent="0.3">
      <c r="A302" s="283">
        <v>129953</v>
      </c>
      <c r="B302" s="279" t="s">
        <v>2765</v>
      </c>
      <c r="C302" s="280"/>
      <c r="D302" s="280">
        <v>2</v>
      </c>
      <c r="E302" s="280">
        <v>42</v>
      </c>
      <c r="F302" s="273"/>
    </row>
    <row r="303" spans="1:6" ht="51" x14ac:dyDescent="0.3">
      <c r="A303" s="283">
        <v>135641</v>
      </c>
      <c r="B303" s="281" t="s">
        <v>770</v>
      </c>
      <c r="C303" s="280"/>
      <c r="D303" s="280">
        <v>2</v>
      </c>
      <c r="E303" s="280">
        <v>22</v>
      </c>
      <c r="F303" s="273"/>
    </row>
    <row r="304" spans="1:6" ht="51" x14ac:dyDescent="0.3">
      <c r="A304" s="283">
        <v>159990</v>
      </c>
      <c r="B304" s="279" t="s">
        <v>709</v>
      </c>
      <c r="C304" s="280"/>
      <c r="D304" s="280">
        <v>2</v>
      </c>
      <c r="E304" s="280">
        <v>22</v>
      </c>
      <c r="F304" s="273"/>
    </row>
    <row r="305" spans="1:6" ht="40.799999999999997" x14ac:dyDescent="0.3">
      <c r="A305" s="283">
        <v>160111</v>
      </c>
      <c r="B305" s="279" t="s">
        <v>2766</v>
      </c>
      <c r="C305" s="280"/>
      <c r="D305" s="280">
        <v>2</v>
      </c>
      <c r="E305" s="280">
        <v>22</v>
      </c>
      <c r="F305" s="273"/>
    </row>
    <row r="306" spans="1:6" ht="51" x14ac:dyDescent="0.3">
      <c r="A306" s="283">
        <v>161762</v>
      </c>
      <c r="B306" s="279" t="s">
        <v>769</v>
      </c>
      <c r="C306" s="280"/>
      <c r="D306" s="280">
        <v>2</v>
      </c>
      <c r="E306" s="280">
        <v>42</v>
      </c>
      <c r="F306" s="273"/>
    </row>
    <row r="307" spans="1:6" ht="40.799999999999997" x14ac:dyDescent="0.3">
      <c r="A307" s="283">
        <v>170554</v>
      </c>
      <c r="B307" s="279" t="s">
        <v>833</v>
      </c>
      <c r="C307" s="280"/>
      <c r="D307" s="280">
        <v>2</v>
      </c>
      <c r="E307" s="280">
        <v>22</v>
      </c>
      <c r="F307" s="273"/>
    </row>
    <row r="308" spans="1:6" ht="40.799999999999997" x14ac:dyDescent="0.3">
      <c r="A308" s="283">
        <v>170557</v>
      </c>
      <c r="B308" s="281" t="s">
        <v>832</v>
      </c>
      <c r="C308" s="280"/>
      <c r="D308" s="280">
        <v>2</v>
      </c>
      <c r="E308" s="280">
        <v>42</v>
      </c>
      <c r="F308" s="273"/>
    </row>
    <row r="309" spans="1:6" ht="51" x14ac:dyDescent="0.3">
      <c r="A309" s="283">
        <v>179094</v>
      </c>
      <c r="B309" s="281" t="s">
        <v>767</v>
      </c>
      <c r="C309" s="280"/>
      <c r="D309" s="280">
        <v>2</v>
      </c>
      <c r="E309" s="280">
        <v>22</v>
      </c>
      <c r="F309" s="273"/>
    </row>
    <row r="310" spans="1:6" ht="51" x14ac:dyDescent="0.3">
      <c r="A310" s="283">
        <v>179753</v>
      </c>
      <c r="B310" s="281" t="s">
        <v>795</v>
      </c>
      <c r="C310" s="280"/>
      <c r="D310" s="280">
        <v>2</v>
      </c>
      <c r="E310" s="280">
        <v>22</v>
      </c>
      <c r="F310" s="273"/>
    </row>
    <row r="311" spans="1:6" ht="51" x14ac:dyDescent="0.3">
      <c r="A311" s="283">
        <v>182859</v>
      </c>
      <c r="B311" s="279" t="s">
        <v>755</v>
      </c>
      <c r="C311" s="280"/>
      <c r="D311" s="280">
        <v>2</v>
      </c>
      <c r="E311" s="280">
        <v>22</v>
      </c>
      <c r="F311" s="273"/>
    </row>
    <row r="312" spans="1:6" ht="51" x14ac:dyDescent="0.3">
      <c r="A312" s="283">
        <v>188579</v>
      </c>
      <c r="B312" s="279" t="s">
        <v>754</v>
      </c>
      <c r="C312" s="280"/>
      <c r="D312" s="280">
        <v>2</v>
      </c>
      <c r="E312" s="280">
        <v>22</v>
      </c>
      <c r="F312" s="273"/>
    </row>
    <row r="313" spans="1:6" ht="51" x14ac:dyDescent="0.3">
      <c r="A313" s="283">
        <v>188688</v>
      </c>
      <c r="B313" s="279" t="s">
        <v>2767</v>
      </c>
      <c r="C313" s="280"/>
      <c r="D313" s="280">
        <v>2</v>
      </c>
      <c r="E313" s="280">
        <v>22</v>
      </c>
      <c r="F313" s="273"/>
    </row>
    <row r="314" spans="1:6" ht="51" x14ac:dyDescent="0.3">
      <c r="A314" s="283">
        <v>188966</v>
      </c>
      <c r="B314" s="279" t="s">
        <v>727</v>
      </c>
      <c r="C314" s="280"/>
      <c r="D314" s="280">
        <v>2</v>
      </c>
      <c r="E314" s="280">
        <v>42</v>
      </c>
      <c r="F314" s="273"/>
    </row>
    <row r="315" spans="1:6" ht="51" x14ac:dyDescent="0.3">
      <c r="A315" s="283">
        <v>191774</v>
      </c>
      <c r="B315" s="279" t="s">
        <v>773</v>
      </c>
      <c r="C315" s="280"/>
      <c r="D315" s="280">
        <v>2</v>
      </c>
      <c r="E315" s="280">
        <v>22</v>
      </c>
      <c r="F315" s="273"/>
    </row>
    <row r="316" spans="1:6" ht="51" x14ac:dyDescent="0.3">
      <c r="A316" s="283">
        <v>191775</v>
      </c>
      <c r="B316" s="279" t="s">
        <v>772</v>
      </c>
      <c r="C316" s="280"/>
      <c r="D316" s="280">
        <v>2</v>
      </c>
      <c r="E316" s="280">
        <v>42</v>
      </c>
      <c r="F316" s="273"/>
    </row>
    <row r="317" spans="1:6" ht="51" x14ac:dyDescent="0.3">
      <c r="A317" s="283">
        <v>191776</v>
      </c>
      <c r="B317" s="281" t="s">
        <v>2942</v>
      </c>
      <c r="C317" s="280"/>
      <c r="D317" s="280">
        <v>2</v>
      </c>
      <c r="E317" s="280">
        <v>42</v>
      </c>
      <c r="F317" s="273"/>
    </row>
    <row r="318" spans="1:6" ht="51" x14ac:dyDescent="0.3">
      <c r="A318" s="283">
        <v>192060</v>
      </c>
      <c r="B318" s="279" t="s">
        <v>782</v>
      </c>
      <c r="C318" s="280"/>
      <c r="D318" s="280">
        <v>2</v>
      </c>
      <c r="E318" s="280">
        <v>22</v>
      </c>
      <c r="F318" s="273"/>
    </row>
    <row r="319" spans="1:6" ht="51" x14ac:dyDescent="0.3">
      <c r="A319" s="283">
        <v>193027</v>
      </c>
      <c r="B319" s="281" t="s">
        <v>765</v>
      </c>
      <c r="C319" s="280"/>
      <c r="D319" s="280">
        <v>2</v>
      </c>
      <c r="E319" s="280">
        <v>22</v>
      </c>
      <c r="F319" s="273"/>
    </row>
    <row r="320" spans="1:6" ht="51" x14ac:dyDescent="0.3">
      <c r="A320" s="283">
        <v>193547</v>
      </c>
      <c r="B320" s="279" t="s">
        <v>2943</v>
      </c>
      <c r="C320" s="280"/>
      <c r="D320" s="280">
        <v>2</v>
      </c>
      <c r="E320" s="280">
        <v>22</v>
      </c>
      <c r="F320" s="273"/>
    </row>
    <row r="321" spans="1:6" ht="51" x14ac:dyDescent="0.3">
      <c r="A321" s="283">
        <v>195582</v>
      </c>
      <c r="B321" s="279" t="s">
        <v>728</v>
      </c>
      <c r="C321" s="280"/>
      <c r="D321" s="280">
        <v>2</v>
      </c>
      <c r="E321" s="280">
        <v>22</v>
      </c>
      <c r="F321" s="273"/>
    </row>
    <row r="322" spans="1:6" ht="51" x14ac:dyDescent="0.3">
      <c r="A322" s="283">
        <v>195636</v>
      </c>
      <c r="B322" s="279" t="s">
        <v>759</v>
      </c>
      <c r="C322" s="280"/>
      <c r="D322" s="280">
        <v>2</v>
      </c>
      <c r="E322" s="280">
        <v>22</v>
      </c>
      <c r="F322" s="273"/>
    </row>
    <row r="323" spans="1:6" ht="51" x14ac:dyDescent="0.3">
      <c r="A323" s="283">
        <v>196625</v>
      </c>
      <c r="B323" s="279" t="s">
        <v>2944</v>
      </c>
      <c r="C323" s="280"/>
      <c r="D323" s="280">
        <v>2</v>
      </c>
      <c r="E323" s="280">
        <v>42</v>
      </c>
      <c r="F323" s="273"/>
    </row>
    <row r="324" spans="1:6" ht="51" x14ac:dyDescent="0.3">
      <c r="A324" s="283">
        <v>198524</v>
      </c>
      <c r="B324" s="279" t="s">
        <v>794</v>
      </c>
      <c r="C324" s="280"/>
      <c r="D324" s="280">
        <v>2</v>
      </c>
      <c r="E324" s="280">
        <v>42</v>
      </c>
      <c r="F324" s="273"/>
    </row>
    <row r="325" spans="1:6" ht="51" x14ac:dyDescent="0.3">
      <c r="A325" s="283">
        <v>204100</v>
      </c>
      <c r="B325" s="279" t="s">
        <v>758</v>
      </c>
      <c r="C325" s="280"/>
      <c r="D325" s="280">
        <v>2</v>
      </c>
      <c r="E325" s="280">
        <v>42</v>
      </c>
      <c r="F325" s="273"/>
    </row>
    <row r="326" spans="1:6" ht="40.799999999999997" x14ac:dyDescent="0.3">
      <c r="A326" s="283">
        <v>205360</v>
      </c>
      <c r="B326" s="281" t="s">
        <v>834</v>
      </c>
      <c r="C326" s="280"/>
      <c r="D326" s="280">
        <v>1</v>
      </c>
      <c r="E326" s="280">
        <v>22</v>
      </c>
      <c r="F326" s="273"/>
    </row>
    <row r="327" spans="1:6" ht="51" x14ac:dyDescent="0.3">
      <c r="A327" s="283">
        <v>205362</v>
      </c>
      <c r="B327" s="279" t="s">
        <v>724</v>
      </c>
      <c r="C327" s="280"/>
      <c r="D327" s="280">
        <v>2</v>
      </c>
      <c r="E327" s="280">
        <v>42</v>
      </c>
      <c r="F327" s="273"/>
    </row>
    <row r="328" spans="1:6" ht="51" x14ac:dyDescent="0.3">
      <c r="A328" s="283">
        <v>205363</v>
      </c>
      <c r="B328" s="281" t="s">
        <v>725</v>
      </c>
      <c r="C328" s="280"/>
      <c r="D328" s="280">
        <v>2</v>
      </c>
      <c r="E328" s="280">
        <v>22</v>
      </c>
      <c r="F328" s="273"/>
    </row>
    <row r="329" spans="1:6" ht="40.799999999999997" x14ac:dyDescent="0.3">
      <c r="A329" s="283">
        <v>205366</v>
      </c>
      <c r="B329" s="281" t="s">
        <v>804</v>
      </c>
      <c r="C329" s="280"/>
      <c r="D329" s="280">
        <v>2</v>
      </c>
      <c r="E329" s="280">
        <v>22</v>
      </c>
      <c r="F329" s="273"/>
    </row>
    <row r="330" spans="1:6" ht="51" x14ac:dyDescent="0.3">
      <c r="A330" s="283">
        <v>205425</v>
      </c>
      <c r="B330" s="279" t="s">
        <v>802</v>
      </c>
      <c r="C330" s="280"/>
      <c r="D330" s="280">
        <v>2</v>
      </c>
      <c r="E330" s="280">
        <v>22</v>
      </c>
      <c r="F330" s="273"/>
    </row>
    <row r="331" spans="1:6" ht="51" x14ac:dyDescent="0.3">
      <c r="A331" s="283">
        <v>205793</v>
      </c>
      <c r="B331" s="279" t="s">
        <v>801</v>
      </c>
      <c r="C331" s="280"/>
      <c r="D331" s="280">
        <v>2</v>
      </c>
      <c r="E331" s="280">
        <v>42</v>
      </c>
      <c r="F331" s="273"/>
    </row>
    <row r="332" spans="1:6" ht="51" x14ac:dyDescent="0.3">
      <c r="A332" s="283">
        <v>205794</v>
      </c>
      <c r="B332" s="279" t="s">
        <v>757</v>
      </c>
      <c r="C332" s="280"/>
      <c r="D332" s="280">
        <v>2</v>
      </c>
      <c r="E332" s="280">
        <v>22</v>
      </c>
      <c r="F332" s="273"/>
    </row>
    <row r="333" spans="1:6" ht="40.799999999999997" x14ac:dyDescent="0.3">
      <c r="A333" s="283">
        <v>210560</v>
      </c>
      <c r="B333" s="279" t="s">
        <v>1575</v>
      </c>
      <c r="C333" s="280"/>
      <c r="D333" s="280">
        <v>1</v>
      </c>
      <c r="E333" s="280">
        <v>22</v>
      </c>
      <c r="F333" s="273"/>
    </row>
    <row r="334" spans="1:6" ht="51" x14ac:dyDescent="0.3">
      <c r="A334" s="283">
        <v>213280</v>
      </c>
      <c r="B334" s="279" t="s">
        <v>1582</v>
      </c>
      <c r="C334" s="280"/>
      <c r="D334" s="280">
        <v>1</v>
      </c>
      <c r="E334" s="282">
        <v>23</v>
      </c>
      <c r="F334" s="273"/>
    </row>
    <row r="335" spans="1:6" ht="51" x14ac:dyDescent="0.3">
      <c r="A335" s="283">
        <v>216408</v>
      </c>
      <c r="B335" s="281" t="s">
        <v>2768</v>
      </c>
      <c r="C335" s="280"/>
      <c r="D335" s="280">
        <v>1</v>
      </c>
      <c r="E335" s="280">
        <v>22</v>
      </c>
      <c r="F335" s="273"/>
    </row>
    <row r="336" spans="1:6" ht="51" x14ac:dyDescent="0.3">
      <c r="A336" s="283">
        <v>228517</v>
      </c>
      <c r="B336" s="281" t="s">
        <v>1584</v>
      </c>
      <c r="C336" s="280"/>
      <c r="D336" s="280">
        <v>1</v>
      </c>
      <c r="E336" s="282">
        <v>23</v>
      </c>
      <c r="F336" s="273"/>
    </row>
    <row r="337" spans="1:6" ht="40.799999999999997" x14ac:dyDescent="0.3">
      <c r="A337" s="283">
        <v>247431</v>
      </c>
      <c r="B337" s="281" t="s">
        <v>1596</v>
      </c>
      <c r="C337" s="280"/>
      <c r="D337" s="280">
        <v>1</v>
      </c>
      <c r="E337" s="280">
        <v>22</v>
      </c>
      <c r="F337" s="273"/>
    </row>
    <row r="338" spans="1:6" ht="51" x14ac:dyDescent="0.3">
      <c r="A338" s="283">
        <v>262370</v>
      </c>
      <c r="B338" s="281" t="s">
        <v>2769</v>
      </c>
      <c r="C338" s="280"/>
      <c r="D338" s="280">
        <v>2</v>
      </c>
      <c r="E338" s="280">
        <v>28</v>
      </c>
      <c r="F338" s="273"/>
    </row>
    <row r="339" spans="1:6" ht="51" x14ac:dyDescent="0.3">
      <c r="A339" s="283">
        <v>310099</v>
      </c>
      <c r="B339" s="279" t="s">
        <v>2770</v>
      </c>
      <c r="C339" s="280"/>
      <c r="D339" s="280">
        <v>1</v>
      </c>
      <c r="E339" s="282">
        <v>23</v>
      </c>
      <c r="F339" s="273"/>
    </row>
    <row r="340" spans="1:6" ht="51" x14ac:dyDescent="0.3">
      <c r="A340" s="283">
        <v>313796</v>
      </c>
      <c r="B340" s="281" t="s">
        <v>2771</v>
      </c>
      <c r="C340" s="280"/>
      <c r="D340" s="280">
        <v>1</v>
      </c>
      <c r="E340" s="280">
        <v>22</v>
      </c>
      <c r="F340" s="273"/>
    </row>
    <row r="341" spans="1:6" ht="40.799999999999997" x14ac:dyDescent="0.3">
      <c r="A341" s="283">
        <v>317695</v>
      </c>
      <c r="B341" s="279" t="s">
        <v>2945</v>
      </c>
      <c r="C341" s="280"/>
      <c r="D341" s="280">
        <v>1</v>
      </c>
      <c r="E341" s="282">
        <v>23</v>
      </c>
      <c r="F341" s="273"/>
    </row>
    <row r="342" spans="1:6" ht="51" x14ac:dyDescent="0.3">
      <c r="A342" s="283">
        <v>328728</v>
      </c>
      <c r="B342" s="279" t="s">
        <v>2946</v>
      </c>
      <c r="C342" s="280"/>
      <c r="D342" s="280">
        <v>1</v>
      </c>
      <c r="E342" s="282">
        <v>23</v>
      </c>
      <c r="F342" s="273"/>
    </row>
    <row r="343" spans="1:6" ht="51" x14ac:dyDescent="0.3">
      <c r="A343" s="283">
        <v>328729</v>
      </c>
      <c r="B343" s="281" t="s">
        <v>2947</v>
      </c>
      <c r="C343" s="280"/>
      <c r="D343" s="280">
        <v>2</v>
      </c>
      <c r="E343" s="282">
        <v>23</v>
      </c>
      <c r="F343" s="273"/>
    </row>
    <row r="344" spans="1:6" ht="51" x14ac:dyDescent="0.3">
      <c r="A344" s="283">
        <v>328740</v>
      </c>
      <c r="B344" s="281" t="s">
        <v>2948</v>
      </c>
      <c r="C344" s="280"/>
      <c r="D344" s="280">
        <v>1</v>
      </c>
      <c r="E344" s="282">
        <v>23</v>
      </c>
      <c r="F344" s="273"/>
    </row>
    <row r="345" spans="1:6" ht="51" x14ac:dyDescent="0.3">
      <c r="A345" s="283">
        <v>328741</v>
      </c>
      <c r="B345" s="281" t="s">
        <v>2949</v>
      </c>
      <c r="C345" s="280"/>
      <c r="D345" s="280">
        <v>2</v>
      </c>
      <c r="E345" s="282">
        <v>23</v>
      </c>
      <c r="F345" s="273"/>
    </row>
    <row r="346" spans="1:6" ht="51" x14ac:dyDescent="0.3">
      <c r="A346" s="283">
        <v>328752</v>
      </c>
      <c r="B346" s="279" t="s">
        <v>2950</v>
      </c>
      <c r="C346" s="280"/>
      <c r="D346" s="280">
        <v>1</v>
      </c>
      <c r="E346" s="282">
        <v>23</v>
      </c>
      <c r="F346" s="273"/>
    </row>
    <row r="347" spans="1:6" ht="51" x14ac:dyDescent="0.3">
      <c r="A347" s="283">
        <v>328753</v>
      </c>
      <c r="B347" s="281" t="s">
        <v>2951</v>
      </c>
      <c r="C347" s="280"/>
      <c r="D347" s="280">
        <v>2</v>
      </c>
      <c r="E347" s="282">
        <v>23</v>
      </c>
      <c r="F347" s="273"/>
    </row>
    <row r="348" spans="1:6" ht="51" x14ac:dyDescent="0.3">
      <c r="A348" s="283">
        <v>328759</v>
      </c>
      <c r="B348" s="279" t="s">
        <v>2952</v>
      </c>
      <c r="C348" s="280"/>
      <c r="D348" s="280">
        <v>2</v>
      </c>
      <c r="E348" s="280">
        <v>22</v>
      </c>
      <c r="F348" s="273"/>
    </row>
    <row r="349" spans="1:6" ht="61.2" x14ac:dyDescent="0.3">
      <c r="A349" s="283">
        <v>328762</v>
      </c>
      <c r="B349" s="279" t="s">
        <v>2953</v>
      </c>
      <c r="C349" s="280"/>
      <c r="D349" s="280">
        <v>1</v>
      </c>
      <c r="E349" s="282">
        <v>23</v>
      </c>
      <c r="F349" s="273"/>
    </row>
    <row r="350" spans="1:6" ht="61.2" x14ac:dyDescent="0.3">
      <c r="A350" s="283">
        <v>328763</v>
      </c>
      <c r="B350" s="279" t="s">
        <v>2954</v>
      </c>
      <c r="C350" s="280"/>
      <c r="D350" s="280">
        <v>2</v>
      </c>
      <c r="E350" s="282">
        <v>23</v>
      </c>
      <c r="F350" s="273"/>
    </row>
    <row r="351" spans="1:6" ht="51" x14ac:dyDescent="0.3">
      <c r="A351" s="283">
        <v>335548</v>
      </c>
      <c r="B351" s="279" t="s">
        <v>2955</v>
      </c>
      <c r="C351" s="280"/>
      <c r="D351" s="280">
        <v>1</v>
      </c>
      <c r="E351" s="282">
        <v>23</v>
      </c>
      <c r="F351" s="273"/>
    </row>
    <row r="352" spans="1:6" ht="51" x14ac:dyDescent="0.3">
      <c r="A352" s="283">
        <v>335549</v>
      </c>
      <c r="B352" s="281" t="s">
        <v>2956</v>
      </c>
      <c r="C352" s="280"/>
      <c r="D352" s="280">
        <v>2</v>
      </c>
      <c r="E352" s="282">
        <v>23</v>
      </c>
      <c r="F352" s="273"/>
    </row>
    <row r="353" spans="1:6" ht="71.400000000000006" x14ac:dyDescent="0.3">
      <c r="A353" s="283">
        <v>336570</v>
      </c>
      <c r="B353" s="279" t="s">
        <v>2957</v>
      </c>
      <c r="C353" s="280"/>
      <c r="D353" s="280">
        <v>2</v>
      </c>
      <c r="E353" s="280">
        <v>22</v>
      </c>
      <c r="F353" s="273"/>
    </row>
    <row r="354" spans="1:6" ht="40.799999999999997" x14ac:dyDescent="0.3">
      <c r="A354" s="283">
        <v>337593</v>
      </c>
      <c r="B354" s="281" t="s">
        <v>2772</v>
      </c>
      <c r="C354" s="280"/>
      <c r="D354" s="280">
        <v>1</v>
      </c>
      <c r="E354" s="280">
        <v>22</v>
      </c>
      <c r="F354" s="273"/>
    </row>
    <row r="355" spans="1:6" ht="40.799999999999997" x14ac:dyDescent="0.3">
      <c r="A355" s="283">
        <v>337711</v>
      </c>
      <c r="B355" s="279" t="s">
        <v>2773</v>
      </c>
      <c r="C355" s="280"/>
      <c r="D355" s="280">
        <v>1</v>
      </c>
      <c r="E355" s="280">
        <v>22</v>
      </c>
      <c r="F355" s="273"/>
    </row>
    <row r="356" spans="1:6" ht="61.2" x14ac:dyDescent="0.3">
      <c r="A356" s="283">
        <v>337922</v>
      </c>
      <c r="B356" s="279" t="s">
        <v>2958</v>
      </c>
      <c r="C356" s="280"/>
      <c r="D356" s="280">
        <v>2</v>
      </c>
      <c r="E356" s="280">
        <v>22</v>
      </c>
      <c r="F356" s="273"/>
    </row>
    <row r="357" spans="1:6" ht="51" x14ac:dyDescent="0.3">
      <c r="A357" s="283">
        <v>342228</v>
      </c>
      <c r="B357" s="279" t="s">
        <v>2959</v>
      </c>
      <c r="C357" s="280"/>
      <c r="D357" s="280">
        <v>2</v>
      </c>
      <c r="E357" s="280">
        <v>22</v>
      </c>
      <c r="F357" s="273"/>
    </row>
    <row r="358" spans="1:6" ht="51" x14ac:dyDescent="0.3">
      <c r="A358" s="283">
        <v>342237</v>
      </c>
      <c r="B358" s="279" t="s">
        <v>2960</v>
      </c>
      <c r="C358" s="280"/>
      <c r="D358" s="280">
        <v>2</v>
      </c>
      <c r="E358" s="280">
        <v>22</v>
      </c>
      <c r="F358" s="273"/>
    </row>
    <row r="359" spans="1:6" ht="51" x14ac:dyDescent="0.3">
      <c r="A359" s="283">
        <v>342509</v>
      </c>
      <c r="B359" s="279" t="s">
        <v>2961</v>
      </c>
      <c r="C359" s="280"/>
      <c r="D359" s="280">
        <v>1</v>
      </c>
      <c r="E359" s="282">
        <v>23</v>
      </c>
      <c r="F359" s="273"/>
    </row>
    <row r="360" spans="1:6" ht="61.2" x14ac:dyDescent="0.3">
      <c r="A360" s="283">
        <v>342965</v>
      </c>
      <c r="B360" s="279" t="s">
        <v>2962</v>
      </c>
      <c r="C360" s="280"/>
      <c r="D360" s="280">
        <v>1</v>
      </c>
      <c r="E360" s="280">
        <v>22</v>
      </c>
      <c r="F360" s="273"/>
    </row>
    <row r="361" spans="1:6" ht="61.2" x14ac:dyDescent="0.3">
      <c r="A361" s="283">
        <v>342966</v>
      </c>
      <c r="B361" s="281" t="s">
        <v>2963</v>
      </c>
      <c r="C361" s="280"/>
      <c r="D361" s="280">
        <v>2</v>
      </c>
      <c r="E361" s="280">
        <v>22</v>
      </c>
      <c r="F361" s="273"/>
    </row>
    <row r="362" spans="1:6" ht="61.2" x14ac:dyDescent="0.3">
      <c r="A362" s="283">
        <v>342967</v>
      </c>
      <c r="B362" s="279" t="s">
        <v>2964</v>
      </c>
      <c r="C362" s="280"/>
      <c r="D362" s="280">
        <v>2</v>
      </c>
      <c r="E362" s="280">
        <v>42</v>
      </c>
      <c r="F362" s="273"/>
    </row>
    <row r="363" spans="1:6" ht="51" x14ac:dyDescent="0.3">
      <c r="A363" s="283">
        <v>342972</v>
      </c>
      <c r="B363" s="281" t="s">
        <v>2965</v>
      </c>
      <c r="C363" s="280"/>
      <c r="D363" s="280">
        <v>2</v>
      </c>
      <c r="E363" s="280">
        <v>22</v>
      </c>
      <c r="F363" s="273"/>
    </row>
    <row r="364" spans="1:6" ht="61.2" x14ac:dyDescent="0.3">
      <c r="A364" s="283">
        <v>343013</v>
      </c>
      <c r="B364" s="281" t="s">
        <v>2966</v>
      </c>
      <c r="C364" s="280"/>
      <c r="D364" s="280">
        <v>2</v>
      </c>
      <c r="E364" s="280">
        <v>42</v>
      </c>
      <c r="F364" s="273"/>
    </row>
    <row r="365" spans="1:6" ht="51" x14ac:dyDescent="0.3">
      <c r="A365" s="283">
        <v>343124</v>
      </c>
      <c r="B365" s="279" t="s">
        <v>2967</v>
      </c>
      <c r="C365" s="280"/>
      <c r="D365" s="280">
        <v>2</v>
      </c>
      <c r="E365" s="280">
        <v>22</v>
      </c>
      <c r="F365" s="273"/>
    </row>
    <row r="366" spans="1:6" ht="51" x14ac:dyDescent="0.3">
      <c r="A366" s="283">
        <v>343125</v>
      </c>
      <c r="B366" s="279" t="s">
        <v>2968</v>
      </c>
      <c r="C366" s="280"/>
      <c r="D366" s="280">
        <v>1</v>
      </c>
      <c r="E366" s="280">
        <v>22</v>
      </c>
      <c r="F366" s="273"/>
    </row>
    <row r="367" spans="1:6" ht="51" x14ac:dyDescent="0.3">
      <c r="A367" s="283">
        <v>343126</v>
      </c>
      <c r="B367" s="279" t="s">
        <v>2969</v>
      </c>
      <c r="C367" s="280"/>
      <c r="D367" s="280">
        <v>2</v>
      </c>
      <c r="E367" s="280">
        <v>42</v>
      </c>
      <c r="F367" s="273"/>
    </row>
    <row r="368" spans="1:6" ht="51" x14ac:dyDescent="0.3">
      <c r="A368" s="283">
        <v>343470</v>
      </c>
      <c r="B368" s="279" t="s">
        <v>2970</v>
      </c>
      <c r="C368" s="280"/>
      <c r="D368" s="280">
        <v>1</v>
      </c>
      <c r="E368" s="280">
        <v>22</v>
      </c>
      <c r="F368" s="273"/>
    </row>
    <row r="369" spans="1:6" ht="51" x14ac:dyDescent="0.3">
      <c r="A369" s="283">
        <v>343471</v>
      </c>
      <c r="B369" s="279" t="s">
        <v>2971</v>
      </c>
      <c r="C369" s="280"/>
      <c r="D369" s="280">
        <v>2</v>
      </c>
      <c r="E369" s="280">
        <v>22</v>
      </c>
      <c r="F369" s="273"/>
    </row>
    <row r="370" spans="1:6" ht="71.400000000000006" x14ac:dyDescent="0.3">
      <c r="A370" s="283">
        <v>343845</v>
      </c>
      <c r="B370" s="281" t="s">
        <v>2972</v>
      </c>
      <c r="C370" s="280"/>
      <c r="D370" s="280">
        <v>1</v>
      </c>
      <c r="E370" s="280">
        <v>22</v>
      </c>
      <c r="F370" s="273"/>
    </row>
    <row r="371" spans="1:6" ht="71.400000000000006" x14ac:dyDescent="0.3">
      <c r="A371" s="283">
        <v>343850</v>
      </c>
      <c r="B371" s="279" t="s">
        <v>2973</v>
      </c>
      <c r="C371" s="280"/>
      <c r="D371" s="280">
        <v>2</v>
      </c>
      <c r="E371" s="280">
        <v>22</v>
      </c>
      <c r="F371" s="273"/>
    </row>
    <row r="372" spans="1:6" ht="51" x14ac:dyDescent="0.3">
      <c r="A372" s="283">
        <v>343900</v>
      </c>
      <c r="B372" s="281" t="s">
        <v>2974</v>
      </c>
      <c r="C372" s="280"/>
      <c r="D372" s="280">
        <v>2</v>
      </c>
      <c r="E372" s="280">
        <v>22</v>
      </c>
      <c r="F372" s="273"/>
    </row>
    <row r="373" spans="1:6" ht="61.2" x14ac:dyDescent="0.3">
      <c r="A373" s="283">
        <v>344007</v>
      </c>
      <c r="B373" s="281" t="s">
        <v>2975</v>
      </c>
      <c r="C373" s="280"/>
      <c r="D373" s="280">
        <v>1</v>
      </c>
      <c r="E373" s="282">
        <v>23</v>
      </c>
      <c r="F373" s="273"/>
    </row>
    <row r="374" spans="1:6" ht="61.2" x14ac:dyDescent="0.3">
      <c r="A374" s="283">
        <v>344008</v>
      </c>
      <c r="B374" s="279" t="s">
        <v>2976</v>
      </c>
      <c r="C374" s="280"/>
      <c r="D374" s="280">
        <v>2</v>
      </c>
      <c r="E374" s="280">
        <v>22</v>
      </c>
      <c r="F374" s="273"/>
    </row>
    <row r="375" spans="1:6" ht="51" x14ac:dyDescent="0.3">
      <c r="A375" s="283">
        <v>344022</v>
      </c>
      <c r="B375" s="281" t="s">
        <v>2977</v>
      </c>
      <c r="C375" s="280"/>
      <c r="D375" s="280">
        <v>1</v>
      </c>
      <c r="E375" s="282">
        <v>23</v>
      </c>
      <c r="F375" s="273"/>
    </row>
    <row r="376" spans="1:6" ht="51" x14ac:dyDescent="0.3">
      <c r="A376" s="283">
        <v>344277</v>
      </c>
      <c r="B376" s="279" t="s">
        <v>2978</v>
      </c>
      <c r="C376" s="280"/>
      <c r="D376" s="280">
        <v>2</v>
      </c>
      <c r="E376" s="280">
        <v>22</v>
      </c>
      <c r="F376" s="273"/>
    </row>
    <row r="377" spans="1:6" ht="51" x14ac:dyDescent="0.3">
      <c r="A377" s="283">
        <v>344341</v>
      </c>
      <c r="B377" s="279" t="s">
        <v>2979</v>
      </c>
      <c r="C377" s="280"/>
      <c r="D377" s="280">
        <v>1</v>
      </c>
      <c r="E377" s="280">
        <v>22</v>
      </c>
      <c r="F377" s="273"/>
    </row>
    <row r="378" spans="1:6" ht="51" x14ac:dyDescent="0.3">
      <c r="A378" s="283">
        <v>344342</v>
      </c>
      <c r="B378" s="279" t="s">
        <v>2980</v>
      </c>
      <c r="C378" s="280"/>
      <c r="D378" s="280">
        <v>2</v>
      </c>
      <c r="E378" s="280">
        <v>22</v>
      </c>
      <c r="F378" s="273"/>
    </row>
    <row r="379" spans="1:6" ht="51" x14ac:dyDescent="0.3">
      <c r="A379" s="283">
        <v>344344</v>
      </c>
      <c r="B379" s="281" t="s">
        <v>2981</v>
      </c>
      <c r="C379" s="280"/>
      <c r="D379" s="280">
        <v>2</v>
      </c>
      <c r="E379" s="280">
        <v>42</v>
      </c>
      <c r="F379" s="273"/>
    </row>
    <row r="380" spans="1:6" ht="61.2" x14ac:dyDescent="0.3">
      <c r="A380" s="283">
        <v>345197</v>
      </c>
      <c r="B380" s="281" t="s">
        <v>2982</v>
      </c>
      <c r="C380" s="280"/>
      <c r="D380" s="280">
        <v>2</v>
      </c>
      <c r="E380" s="280">
        <v>22</v>
      </c>
      <c r="F380" s="273"/>
    </row>
    <row r="381" spans="1:6" ht="61.2" x14ac:dyDescent="0.3">
      <c r="A381" s="283">
        <v>345198</v>
      </c>
      <c r="B381" s="281" t="s">
        <v>2983</v>
      </c>
      <c r="C381" s="280"/>
      <c r="D381" s="280">
        <v>1</v>
      </c>
      <c r="E381" s="282">
        <v>23</v>
      </c>
      <c r="F381" s="273"/>
    </row>
    <row r="382" spans="1:6" ht="61.2" x14ac:dyDescent="0.3">
      <c r="A382" s="283">
        <v>346349</v>
      </c>
      <c r="B382" s="281" t="s">
        <v>2984</v>
      </c>
      <c r="C382" s="280"/>
      <c r="D382" s="280">
        <v>1</v>
      </c>
      <c r="E382" s="280">
        <v>22</v>
      </c>
      <c r="F382" s="273"/>
    </row>
    <row r="383" spans="1:6" ht="61.2" x14ac:dyDescent="0.3">
      <c r="A383" s="283">
        <v>346350</v>
      </c>
      <c r="B383" s="279" t="s">
        <v>2985</v>
      </c>
      <c r="C383" s="280"/>
      <c r="D383" s="280">
        <v>2</v>
      </c>
      <c r="E383" s="280">
        <v>22</v>
      </c>
      <c r="F383" s="273"/>
    </row>
    <row r="384" spans="1:6" ht="61.2" x14ac:dyDescent="0.3">
      <c r="A384" s="283">
        <v>346351</v>
      </c>
      <c r="B384" s="281" t="s">
        <v>2986</v>
      </c>
      <c r="C384" s="280"/>
      <c r="D384" s="280">
        <v>2</v>
      </c>
      <c r="E384" s="280">
        <v>28</v>
      </c>
      <c r="F384" s="273"/>
    </row>
    <row r="385" spans="1:6" ht="61.2" x14ac:dyDescent="0.3">
      <c r="A385" s="283">
        <v>346352</v>
      </c>
      <c r="B385" s="279" t="s">
        <v>2987</v>
      </c>
      <c r="C385" s="280"/>
      <c r="D385" s="280">
        <v>2</v>
      </c>
      <c r="E385" s="280">
        <v>42</v>
      </c>
      <c r="F385" s="273"/>
    </row>
    <row r="386" spans="1:6" ht="51" x14ac:dyDescent="0.3">
      <c r="A386" s="283">
        <v>346756</v>
      </c>
      <c r="B386" s="279" t="s">
        <v>2988</v>
      </c>
      <c r="C386" s="280"/>
      <c r="D386" s="280">
        <v>1</v>
      </c>
      <c r="E386" s="282">
        <v>23</v>
      </c>
      <c r="F386" s="273"/>
    </row>
    <row r="387" spans="1:6" ht="51" x14ac:dyDescent="0.3">
      <c r="A387" s="283">
        <v>346757</v>
      </c>
      <c r="B387" s="279" t="s">
        <v>2989</v>
      </c>
      <c r="C387" s="280"/>
      <c r="D387" s="280">
        <v>2</v>
      </c>
      <c r="E387" s="280">
        <v>22</v>
      </c>
      <c r="F387" s="273"/>
    </row>
    <row r="388" spans="1:6" ht="51" x14ac:dyDescent="0.3">
      <c r="A388" s="283">
        <v>346864</v>
      </c>
      <c r="B388" s="279" t="s">
        <v>2990</v>
      </c>
      <c r="C388" s="280"/>
      <c r="D388" s="280">
        <v>1</v>
      </c>
      <c r="E388" s="282">
        <v>23</v>
      </c>
      <c r="F388" s="273"/>
    </row>
    <row r="389" spans="1:6" ht="40.799999999999997" x14ac:dyDescent="0.3">
      <c r="A389" s="283">
        <v>60852</v>
      </c>
      <c r="B389" s="281" t="s">
        <v>716</v>
      </c>
      <c r="C389" s="280"/>
      <c r="D389" s="280">
        <v>2</v>
      </c>
      <c r="E389" s="280">
        <v>42</v>
      </c>
      <c r="F389" s="273"/>
    </row>
    <row r="390" spans="1:6" ht="40.799999999999997" x14ac:dyDescent="0.3">
      <c r="A390" s="283">
        <v>62002</v>
      </c>
      <c r="B390" s="281" t="s">
        <v>785</v>
      </c>
      <c r="C390" s="280"/>
      <c r="D390" s="280">
        <v>2</v>
      </c>
      <c r="E390" s="280">
        <v>22</v>
      </c>
      <c r="F390" s="273"/>
    </row>
    <row r="391" spans="1:6" ht="51" x14ac:dyDescent="0.3">
      <c r="A391" s="283">
        <v>62242</v>
      </c>
      <c r="B391" s="281" t="s">
        <v>798</v>
      </c>
      <c r="C391" s="280"/>
      <c r="D391" s="280">
        <v>2</v>
      </c>
      <c r="E391" s="280">
        <v>42</v>
      </c>
      <c r="F391" s="273"/>
    </row>
    <row r="392" spans="1:6" ht="40.799999999999997" x14ac:dyDescent="0.3">
      <c r="A392" s="283">
        <v>62512</v>
      </c>
      <c r="B392" s="279" t="s">
        <v>787</v>
      </c>
      <c r="C392" s="280"/>
      <c r="D392" s="280">
        <v>2</v>
      </c>
      <c r="E392" s="280">
        <v>42</v>
      </c>
      <c r="F392" s="273"/>
    </row>
    <row r="393" spans="1:6" ht="40.799999999999997" x14ac:dyDescent="0.3">
      <c r="A393" s="283">
        <v>62795</v>
      </c>
      <c r="B393" s="281" t="s">
        <v>784</v>
      </c>
      <c r="C393" s="280"/>
      <c r="D393" s="280">
        <v>2</v>
      </c>
      <c r="E393" s="280">
        <v>42</v>
      </c>
      <c r="F393" s="273"/>
    </row>
    <row r="394" spans="1:6" ht="51" x14ac:dyDescent="0.3">
      <c r="A394" s="283">
        <v>62873</v>
      </c>
      <c r="B394" s="279" t="s">
        <v>806</v>
      </c>
      <c r="C394" s="280"/>
      <c r="D394" s="280">
        <v>2</v>
      </c>
      <c r="E394" s="280">
        <v>42</v>
      </c>
      <c r="F394" s="273"/>
    </row>
    <row r="395" spans="1:6" ht="40.799999999999997" x14ac:dyDescent="0.3">
      <c r="A395" s="283">
        <v>62876</v>
      </c>
      <c r="B395" s="279" t="s">
        <v>779</v>
      </c>
      <c r="C395" s="280"/>
      <c r="D395" s="280">
        <v>2</v>
      </c>
      <c r="E395" s="280">
        <v>42</v>
      </c>
      <c r="F395" s="273"/>
    </row>
    <row r="396" spans="1:6" ht="40.799999999999997" x14ac:dyDescent="0.3">
      <c r="A396" s="283">
        <v>67575</v>
      </c>
      <c r="B396" s="279" t="s">
        <v>776</v>
      </c>
      <c r="C396" s="280"/>
      <c r="D396" s="280">
        <v>2</v>
      </c>
      <c r="E396" s="280">
        <v>42</v>
      </c>
      <c r="F396" s="273"/>
    </row>
    <row r="397" spans="1:6" ht="51" x14ac:dyDescent="0.3">
      <c r="A397" s="283">
        <v>76001</v>
      </c>
      <c r="B397" s="279" t="s">
        <v>812</v>
      </c>
      <c r="C397" s="280"/>
      <c r="D397" s="280">
        <v>2</v>
      </c>
      <c r="E397" s="280">
        <v>22</v>
      </c>
      <c r="F397" s="273"/>
    </row>
    <row r="398" spans="1:6" ht="51" x14ac:dyDescent="0.3">
      <c r="A398" s="283">
        <v>76165</v>
      </c>
      <c r="B398" s="281" t="s">
        <v>721</v>
      </c>
      <c r="C398" s="280"/>
      <c r="D398" s="280">
        <v>2</v>
      </c>
      <c r="E398" s="280">
        <v>22</v>
      </c>
      <c r="F398" s="273"/>
    </row>
    <row r="399" spans="1:6" ht="40.799999999999997" x14ac:dyDescent="0.3">
      <c r="A399" s="283">
        <v>76416</v>
      </c>
      <c r="B399" s="279" t="s">
        <v>777</v>
      </c>
      <c r="C399" s="280"/>
      <c r="D399" s="280">
        <v>2</v>
      </c>
      <c r="E399" s="280">
        <v>22</v>
      </c>
      <c r="F399" s="273"/>
    </row>
    <row r="400" spans="1:6" ht="40.799999999999997" x14ac:dyDescent="0.3">
      <c r="A400" s="283">
        <v>76419</v>
      </c>
      <c r="B400" s="281" t="s">
        <v>788</v>
      </c>
      <c r="C400" s="280"/>
      <c r="D400" s="280">
        <v>2</v>
      </c>
      <c r="E400" s="280">
        <v>22</v>
      </c>
      <c r="F400" s="273"/>
    </row>
    <row r="401" spans="1:6" ht="40.799999999999997" x14ac:dyDescent="0.3">
      <c r="A401" s="283">
        <v>76609</v>
      </c>
      <c r="B401" s="279" t="s">
        <v>714</v>
      </c>
      <c r="C401" s="280"/>
      <c r="D401" s="280">
        <v>2</v>
      </c>
      <c r="E401" s="280">
        <v>22</v>
      </c>
      <c r="F401" s="273"/>
    </row>
    <row r="402" spans="1:6" ht="40.799999999999997" x14ac:dyDescent="0.3">
      <c r="A402" s="283">
        <v>76918</v>
      </c>
      <c r="B402" s="281" t="s">
        <v>780</v>
      </c>
      <c r="C402" s="280"/>
      <c r="D402" s="280">
        <v>2</v>
      </c>
      <c r="E402" s="280">
        <v>22</v>
      </c>
      <c r="F402" s="273"/>
    </row>
    <row r="403" spans="1:6" ht="51" x14ac:dyDescent="0.3">
      <c r="A403" s="283">
        <v>77418</v>
      </c>
      <c r="B403" s="279" t="s">
        <v>799</v>
      </c>
      <c r="C403" s="280"/>
      <c r="D403" s="280">
        <v>2</v>
      </c>
      <c r="E403" s="280">
        <v>22</v>
      </c>
      <c r="F403" s="273"/>
    </row>
    <row r="404" spans="1:6" ht="51" x14ac:dyDescent="0.3">
      <c r="A404" s="283">
        <v>77492</v>
      </c>
      <c r="B404" s="279" t="s">
        <v>807</v>
      </c>
      <c r="C404" s="280"/>
      <c r="D404" s="280">
        <v>2</v>
      </c>
      <c r="E404" s="280">
        <v>22</v>
      </c>
      <c r="F404" s="273"/>
    </row>
    <row r="405" spans="1:6" ht="51" x14ac:dyDescent="0.3">
      <c r="A405" s="283">
        <v>79929</v>
      </c>
      <c r="B405" s="279" t="s">
        <v>2991</v>
      </c>
      <c r="C405" s="280"/>
      <c r="D405" s="280">
        <v>2</v>
      </c>
      <c r="E405" s="280">
        <v>22</v>
      </c>
      <c r="F405" s="273"/>
    </row>
    <row r="406" spans="1:6" ht="51" x14ac:dyDescent="0.3">
      <c r="A406" s="283">
        <v>80066</v>
      </c>
      <c r="B406" s="279" t="s">
        <v>810</v>
      </c>
      <c r="C406" s="280"/>
      <c r="D406" s="280">
        <v>2</v>
      </c>
      <c r="E406" s="280">
        <v>22</v>
      </c>
      <c r="F406" s="273"/>
    </row>
    <row r="407" spans="1:6" ht="40.799999999999997" x14ac:dyDescent="0.3">
      <c r="A407" s="283">
        <v>80351</v>
      </c>
      <c r="B407" s="281" t="s">
        <v>718</v>
      </c>
      <c r="C407" s="280"/>
      <c r="D407" s="280">
        <v>2</v>
      </c>
      <c r="E407" s="280">
        <v>22</v>
      </c>
      <c r="F407" s="273"/>
    </row>
    <row r="408" spans="1:6" ht="51" x14ac:dyDescent="0.3">
      <c r="A408" s="283">
        <v>80485</v>
      </c>
      <c r="B408" s="279" t="s">
        <v>813</v>
      </c>
      <c r="C408" s="280"/>
      <c r="D408" s="280">
        <v>1</v>
      </c>
      <c r="E408" s="280">
        <v>22</v>
      </c>
      <c r="F408" s="273"/>
    </row>
    <row r="409" spans="1:6" ht="51" x14ac:dyDescent="0.3">
      <c r="A409" s="283">
        <v>80637</v>
      </c>
      <c r="B409" s="281" t="s">
        <v>800</v>
      </c>
      <c r="C409" s="280"/>
      <c r="D409" s="280">
        <v>1</v>
      </c>
      <c r="E409" s="280">
        <v>22</v>
      </c>
      <c r="F409" s="273"/>
    </row>
    <row r="410" spans="1:6" ht="51" x14ac:dyDescent="0.3">
      <c r="A410" s="283">
        <v>80832</v>
      </c>
      <c r="B410" s="281" t="s">
        <v>752</v>
      </c>
      <c r="C410" s="280"/>
      <c r="D410" s="280">
        <v>2</v>
      </c>
      <c r="E410" s="280">
        <v>22</v>
      </c>
      <c r="F410" s="273"/>
    </row>
    <row r="411" spans="1:6" ht="61.2" x14ac:dyDescent="0.3">
      <c r="A411" s="283">
        <v>80874</v>
      </c>
      <c r="B411" s="281" t="s">
        <v>711</v>
      </c>
      <c r="C411" s="280"/>
      <c r="D411" s="280">
        <v>2</v>
      </c>
      <c r="E411" s="280">
        <v>22</v>
      </c>
      <c r="F411" s="273"/>
    </row>
    <row r="412" spans="1:6" ht="61.2" x14ac:dyDescent="0.3">
      <c r="A412" s="283">
        <v>80875</v>
      </c>
      <c r="B412" s="279" t="s">
        <v>710</v>
      </c>
      <c r="C412" s="280"/>
      <c r="D412" s="280">
        <v>2</v>
      </c>
      <c r="E412" s="280">
        <v>42</v>
      </c>
      <c r="F412" s="273"/>
    </row>
    <row r="413" spans="1:6" ht="51" x14ac:dyDescent="0.3">
      <c r="A413" s="283">
        <v>90226</v>
      </c>
      <c r="B413" s="279" t="s">
        <v>751</v>
      </c>
      <c r="C413" s="280"/>
      <c r="D413" s="280">
        <v>2</v>
      </c>
      <c r="E413" s="280">
        <v>42</v>
      </c>
      <c r="F413" s="273"/>
    </row>
    <row r="414" spans="1:6" ht="51" x14ac:dyDescent="0.3">
      <c r="A414" s="283">
        <v>90282</v>
      </c>
      <c r="B414" s="279" t="s">
        <v>720</v>
      </c>
      <c r="C414" s="280"/>
      <c r="D414" s="280">
        <v>2</v>
      </c>
      <c r="E414" s="280">
        <v>42</v>
      </c>
      <c r="F414" s="273"/>
    </row>
    <row r="415" spans="1:6" ht="51" x14ac:dyDescent="0.3">
      <c r="A415" s="283">
        <v>90472</v>
      </c>
      <c r="B415" s="279" t="s">
        <v>2774</v>
      </c>
      <c r="C415" s="280"/>
      <c r="D415" s="280">
        <v>2</v>
      </c>
      <c r="E415" s="280">
        <v>22</v>
      </c>
      <c r="F415" s="273"/>
    </row>
    <row r="416" spans="1:6" ht="51" x14ac:dyDescent="0.3">
      <c r="A416" s="283">
        <v>90985</v>
      </c>
      <c r="B416" s="281" t="s">
        <v>808</v>
      </c>
      <c r="C416" s="280"/>
      <c r="D416" s="280">
        <v>1</v>
      </c>
      <c r="E416" s="280">
        <v>22</v>
      </c>
      <c r="F416" s="273"/>
    </row>
    <row r="417" spans="1:6" ht="51" x14ac:dyDescent="0.3">
      <c r="A417" s="283">
        <v>91040</v>
      </c>
      <c r="B417" s="279" t="s">
        <v>763</v>
      </c>
      <c r="C417" s="280"/>
      <c r="D417" s="280">
        <v>2</v>
      </c>
      <c r="E417" s="280">
        <v>22</v>
      </c>
      <c r="F417" s="273"/>
    </row>
    <row r="418" spans="1:6" ht="51" x14ac:dyDescent="0.3">
      <c r="A418" s="283">
        <v>91054</v>
      </c>
      <c r="B418" s="281" t="s">
        <v>790</v>
      </c>
      <c r="C418" s="280"/>
      <c r="D418" s="280">
        <v>2</v>
      </c>
      <c r="E418" s="280">
        <v>22</v>
      </c>
      <c r="F418" s="273"/>
    </row>
    <row r="419" spans="1:6" ht="40.799999999999997" x14ac:dyDescent="0.3">
      <c r="A419" s="283">
        <v>91585</v>
      </c>
      <c r="B419" s="281" t="s">
        <v>713</v>
      </c>
      <c r="C419" s="280"/>
      <c r="D419" s="280">
        <v>2</v>
      </c>
      <c r="E419" s="280">
        <v>42</v>
      </c>
      <c r="F419" s="273"/>
    </row>
    <row r="420" spans="1:6" ht="51" x14ac:dyDescent="0.3">
      <c r="A420" s="283">
        <v>91878</v>
      </c>
      <c r="B420" s="279" t="s">
        <v>2775</v>
      </c>
      <c r="C420" s="280"/>
      <c r="D420" s="280">
        <v>1</v>
      </c>
      <c r="E420" s="280">
        <v>22</v>
      </c>
      <c r="F420" s="273"/>
    </row>
    <row r="421" spans="1:6" ht="51" x14ac:dyDescent="0.3">
      <c r="A421" s="283">
        <v>92615</v>
      </c>
      <c r="B421" s="281" t="s">
        <v>2776</v>
      </c>
      <c r="C421" s="280"/>
      <c r="D421" s="280">
        <v>2</v>
      </c>
      <c r="E421" s="280">
        <v>22</v>
      </c>
      <c r="F421" s="273"/>
    </row>
    <row r="422" spans="1:6" ht="40.799999999999997" x14ac:dyDescent="0.3">
      <c r="A422" s="283">
        <v>92676</v>
      </c>
      <c r="B422" s="281" t="s">
        <v>717</v>
      </c>
      <c r="C422" s="280"/>
      <c r="D422" s="280">
        <v>2</v>
      </c>
      <c r="E422" s="280">
        <v>28</v>
      </c>
      <c r="F422" s="273"/>
    </row>
    <row r="423" spans="1:6" ht="51" x14ac:dyDescent="0.3">
      <c r="A423" s="283">
        <v>100086</v>
      </c>
      <c r="B423" s="281" t="s">
        <v>1163</v>
      </c>
      <c r="C423" s="280"/>
      <c r="D423" s="280">
        <v>0.45</v>
      </c>
      <c r="E423" s="280">
        <v>22</v>
      </c>
      <c r="F423" s="273"/>
    </row>
    <row r="424" spans="1:6" ht="51" x14ac:dyDescent="0.3">
      <c r="A424" s="283">
        <v>115754</v>
      </c>
      <c r="B424" s="281" t="s">
        <v>1540</v>
      </c>
      <c r="C424" s="280"/>
      <c r="D424" s="280">
        <v>0.45</v>
      </c>
      <c r="E424" s="280">
        <v>22</v>
      </c>
      <c r="F424" s="273"/>
    </row>
    <row r="425" spans="1:6" ht="51" x14ac:dyDescent="0.3">
      <c r="A425" s="283">
        <v>115763</v>
      </c>
      <c r="B425" s="281" t="s">
        <v>1541</v>
      </c>
      <c r="C425" s="280"/>
      <c r="D425" s="280">
        <v>0.45</v>
      </c>
      <c r="E425" s="280">
        <v>22</v>
      </c>
      <c r="F425" s="273"/>
    </row>
    <row r="426" spans="1:6" ht="51" x14ac:dyDescent="0.3">
      <c r="A426" s="283">
        <v>115778</v>
      </c>
      <c r="B426" s="281" t="s">
        <v>1542</v>
      </c>
      <c r="C426" s="280"/>
      <c r="D426" s="280">
        <v>0.45</v>
      </c>
      <c r="E426" s="280">
        <v>22</v>
      </c>
      <c r="F426" s="273"/>
    </row>
    <row r="427" spans="1:6" ht="51" x14ac:dyDescent="0.3">
      <c r="A427" s="283">
        <v>119436</v>
      </c>
      <c r="B427" s="279" t="s">
        <v>955</v>
      </c>
      <c r="C427" s="280"/>
      <c r="D427" s="280">
        <v>0.45</v>
      </c>
      <c r="E427" s="280">
        <v>22</v>
      </c>
      <c r="F427" s="273"/>
    </row>
    <row r="428" spans="1:6" ht="51" x14ac:dyDescent="0.3">
      <c r="A428" s="283">
        <v>119994</v>
      </c>
      <c r="B428" s="281" t="s">
        <v>1111</v>
      </c>
      <c r="C428" s="280"/>
      <c r="D428" s="280">
        <v>0.45</v>
      </c>
      <c r="E428" s="280">
        <v>22</v>
      </c>
      <c r="F428" s="273"/>
    </row>
    <row r="429" spans="1:6" ht="51" x14ac:dyDescent="0.3">
      <c r="A429" s="283">
        <v>120484</v>
      </c>
      <c r="B429" s="279" t="s">
        <v>1031</v>
      </c>
      <c r="C429" s="280"/>
      <c r="D429" s="280">
        <v>0.45</v>
      </c>
      <c r="E429" s="280">
        <v>22</v>
      </c>
      <c r="F429" s="273"/>
    </row>
    <row r="430" spans="1:6" ht="51" x14ac:dyDescent="0.3">
      <c r="A430" s="283">
        <v>128703</v>
      </c>
      <c r="B430" s="279" t="s">
        <v>1544</v>
      </c>
      <c r="C430" s="280"/>
      <c r="D430" s="280">
        <v>0.45</v>
      </c>
      <c r="E430" s="280">
        <v>22</v>
      </c>
      <c r="F430" s="273"/>
    </row>
    <row r="431" spans="1:6" ht="61.2" x14ac:dyDescent="0.3">
      <c r="A431" s="283">
        <v>131728</v>
      </c>
      <c r="B431" s="279" t="s">
        <v>1072</v>
      </c>
      <c r="C431" s="280"/>
      <c r="D431" s="280">
        <v>0.45</v>
      </c>
      <c r="E431" s="280">
        <v>22</v>
      </c>
      <c r="F431" s="273"/>
    </row>
    <row r="432" spans="1:6" ht="51" x14ac:dyDescent="0.3">
      <c r="A432" s="283">
        <v>132172</v>
      </c>
      <c r="B432" s="281" t="s">
        <v>1547</v>
      </c>
      <c r="C432" s="280"/>
      <c r="D432" s="280">
        <v>0.45</v>
      </c>
      <c r="E432" s="280">
        <v>22</v>
      </c>
      <c r="F432" s="273"/>
    </row>
    <row r="433" spans="1:6" ht="51" x14ac:dyDescent="0.3">
      <c r="A433" s="283">
        <v>147554</v>
      </c>
      <c r="B433" s="281" t="s">
        <v>1103</v>
      </c>
      <c r="C433" s="280"/>
      <c r="D433" s="280">
        <v>0.45</v>
      </c>
      <c r="E433" s="280">
        <v>22</v>
      </c>
      <c r="F433" s="273"/>
    </row>
    <row r="434" spans="1:6" ht="51" x14ac:dyDescent="0.3">
      <c r="A434" s="283">
        <v>154467</v>
      </c>
      <c r="B434" s="281" t="s">
        <v>901</v>
      </c>
      <c r="C434" s="280"/>
      <c r="D434" s="280">
        <v>0.45</v>
      </c>
      <c r="E434" s="280">
        <v>22</v>
      </c>
      <c r="F434" s="273"/>
    </row>
    <row r="435" spans="1:6" ht="51" x14ac:dyDescent="0.3">
      <c r="A435" s="283">
        <v>154468</v>
      </c>
      <c r="B435" s="281" t="s">
        <v>1075</v>
      </c>
      <c r="C435" s="280"/>
      <c r="D435" s="280">
        <v>0.45</v>
      </c>
      <c r="E435" s="280">
        <v>22</v>
      </c>
      <c r="F435" s="273"/>
    </row>
    <row r="436" spans="1:6" ht="51" x14ac:dyDescent="0.3">
      <c r="A436" s="283">
        <v>154550</v>
      </c>
      <c r="B436" s="279" t="s">
        <v>904</v>
      </c>
      <c r="C436" s="280"/>
      <c r="D436" s="280">
        <v>0.45</v>
      </c>
      <c r="E436" s="280">
        <v>22</v>
      </c>
      <c r="F436" s="273"/>
    </row>
    <row r="437" spans="1:6" ht="51" x14ac:dyDescent="0.3">
      <c r="A437" s="283">
        <v>159882</v>
      </c>
      <c r="B437" s="281" t="s">
        <v>1047</v>
      </c>
      <c r="C437" s="280"/>
      <c r="D437" s="280">
        <v>0.45</v>
      </c>
      <c r="E437" s="280">
        <v>22</v>
      </c>
      <c r="F437" s="273"/>
    </row>
    <row r="438" spans="1:6" ht="51" x14ac:dyDescent="0.3">
      <c r="A438" s="283">
        <v>177725</v>
      </c>
      <c r="B438" s="279" t="s">
        <v>1084</v>
      </c>
      <c r="C438" s="280"/>
      <c r="D438" s="280">
        <v>0.45</v>
      </c>
      <c r="E438" s="280">
        <v>22</v>
      </c>
      <c r="F438" s="273"/>
    </row>
    <row r="439" spans="1:6" ht="61.2" x14ac:dyDescent="0.3">
      <c r="A439" s="283">
        <v>178387</v>
      </c>
      <c r="B439" s="279" t="s">
        <v>1557</v>
      </c>
      <c r="C439" s="280"/>
      <c r="D439" s="280">
        <v>0.45</v>
      </c>
      <c r="E439" s="280">
        <v>22</v>
      </c>
      <c r="F439" s="273"/>
    </row>
    <row r="440" spans="1:6" ht="51" x14ac:dyDescent="0.3">
      <c r="A440" s="283">
        <v>178428</v>
      </c>
      <c r="B440" s="279" t="s">
        <v>1050</v>
      </c>
      <c r="C440" s="280"/>
      <c r="D440" s="280">
        <v>0.45</v>
      </c>
      <c r="E440" s="280">
        <v>22</v>
      </c>
      <c r="F440" s="273"/>
    </row>
    <row r="441" spans="1:6" ht="51" x14ac:dyDescent="0.3">
      <c r="A441" s="283">
        <v>181176</v>
      </c>
      <c r="B441" s="279" t="s">
        <v>1559</v>
      </c>
      <c r="C441" s="280"/>
      <c r="D441" s="280">
        <v>0.45</v>
      </c>
      <c r="E441" s="280">
        <v>22</v>
      </c>
      <c r="F441" s="273"/>
    </row>
    <row r="442" spans="1:6" ht="51" x14ac:dyDescent="0.3">
      <c r="A442" s="283">
        <v>182116</v>
      </c>
      <c r="B442" s="281" t="s">
        <v>1092</v>
      </c>
      <c r="C442" s="280"/>
      <c r="D442" s="280">
        <v>0.45</v>
      </c>
      <c r="E442" s="280">
        <v>22</v>
      </c>
      <c r="F442" s="273"/>
    </row>
    <row r="443" spans="1:6" ht="51" x14ac:dyDescent="0.3">
      <c r="A443" s="283">
        <v>182717</v>
      </c>
      <c r="B443" s="281" t="s">
        <v>1119</v>
      </c>
      <c r="C443" s="280"/>
      <c r="D443" s="280">
        <v>0.45</v>
      </c>
      <c r="E443" s="280">
        <v>22</v>
      </c>
      <c r="F443" s="273"/>
    </row>
    <row r="444" spans="1:6" ht="61.2" x14ac:dyDescent="0.3">
      <c r="A444" s="283">
        <v>182991</v>
      </c>
      <c r="B444" s="281" t="s">
        <v>1115</v>
      </c>
      <c r="C444" s="280"/>
      <c r="D444" s="280">
        <v>0.45</v>
      </c>
      <c r="E444" s="280">
        <v>22</v>
      </c>
      <c r="F444" s="273"/>
    </row>
    <row r="445" spans="1:6" ht="51" x14ac:dyDescent="0.3">
      <c r="A445" s="283">
        <v>188666</v>
      </c>
      <c r="B445" s="279" t="s">
        <v>973</v>
      </c>
      <c r="C445" s="280"/>
      <c r="D445" s="280">
        <v>0.45</v>
      </c>
      <c r="E445" s="280">
        <v>22</v>
      </c>
      <c r="F445" s="273"/>
    </row>
    <row r="446" spans="1:6" ht="40.799999999999997" x14ac:dyDescent="0.3">
      <c r="A446" s="283">
        <v>196691</v>
      </c>
      <c r="B446" s="281" t="s">
        <v>1562</v>
      </c>
      <c r="C446" s="280"/>
      <c r="D446" s="280">
        <v>0.45</v>
      </c>
      <c r="E446" s="280">
        <v>22</v>
      </c>
      <c r="F446" s="273"/>
    </row>
    <row r="447" spans="1:6" ht="40.799999999999997" x14ac:dyDescent="0.3">
      <c r="A447" s="283">
        <v>198429</v>
      </c>
      <c r="B447" s="279" t="s">
        <v>1011</v>
      </c>
      <c r="C447" s="280"/>
      <c r="D447" s="280">
        <v>0.45</v>
      </c>
      <c r="E447" s="280">
        <v>22</v>
      </c>
      <c r="F447" s="273"/>
    </row>
    <row r="448" spans="1:6" ht="51" x14ac:dyDescent="0.3">
      <c r="A448" s="283">
        <v>202973</v>
      </c>
      <c r="B448" s="279" t="s">
        <v>1563</v>
      </c>
      <c r="C448" s="280"/>
      <c r="D448" s="280">
        <v>0.45</v>
      </c>
      <c r="E448" s="280">
        <v>22</v>
      </c>
      <c r="F448" s="273"/>
    </row>
    <row r="449" spans="1:6" ht="51" x14ac:dyDescent="0.3">
      <c r="A449" s="283">
        <v>204708</v>
      </c>
      <c r="B449" s="279" t="s">
        <v>1002</v>
      </c>
      <c r="C449" s="280"/>
      <c r="D449" s="280">
        <v>0.45</v>
      </c>
      <c r="E449" s="280">
        <v>22</v>
      </c>
      <c r="F449" s="273"/>
    </row>
    <row r="450" spans="1:6" ht="51" x14ac:dyDescent="0.3">
      <c r="A450" s="283">
        <v>204709</v>
      </c>
      <c r="B450" s="279" t="s">
        <v>1564</v>
      </c>
      <c r="C450" s="280"/>
      <c r="D450" s="280">
        <v>0.45</v>
      </c>
      <c r="E450" s="280">
        <v>22</v>
      </c>
      <c r="F450" s="273"/>
    </row>
    <row r="451" spans="1:6" ht="51" x14ac:dyDescent="0.3">
      <c r="A451" s="283">
        <v>205329</v>
      </c>
      <c r="B451" s="281" t="s">
        <v>871</v>
      </c>
      <c r="C451" s="280"/>
      <c r="D451" s="280">
        <v>0.45</v>
      </c>
      <c r="E451" s="280">
        <v>22</v>
      </c>
      <c r="F451" s="273"/>
    </row>
    <row r="452" spans="1:6" ht="51" x14ac:dyDescent="0.3">
      <c r="A452" s="283">
        <v>205351</v>
      </c>
      <c r="B452" s="279" t="s">
        <v>1567</v>
      </c>
      <c r="C452" s="280"/>
      <c r="D452" s="280">
        <v>0.45</v>
      </c>
      <c r="E452" s="280">
        <v>22</v>
      </c>
      <c r="F452" s="273"/>
    </row>
    <row r="453" spans="1:6" ht="61.2" x14ac:dyDescent="0.3">
      <c r="A453" s="283">
        <v>205799</v>
      </c>
      <c r="B453" s="281" t="s">
        <v>1099</v>
      </c>
      <c r="C453" s="280"/>
      <c r="D453" s="280">
        <v>0.45</v>
      </c>
      <c r="E453" s="280">
        <v>22</v>
      </c>
      <c r="F453" s="273"/>
    </row>
    <row r="454" spans="1:6" ht="61.2" x14ac:dyDescent="0.3">
      <c r="A454" s="283">
        <v>205800</v>
      </c>
      <c r="B454" s="281" t="s">
        <v>1572</v>
      </c>
      <c r="C454" s="280"/>
      <c r="D454" s="280">
        <v>0.45</v>
      </c>
      <c r="E454" s="280">
        <v>22</v>
      </c>
      <c r="F454" s="273"/>
    </row>
    <row r="455" spans="1:6" ht="51" x14ac:dyDescent="0.3">
      <c r="A455" s="283">
        <v>205804</v>
      </c>
      <c r="B455" s="281" t="s">
        <v>1573</v>
      </c>
      <c r="C455" s="280"/>
      <c r="D455" s="280">
        <v>0.45</v>
      </c>
      <c r="E455" s="280">
        <v>22</v>
      </c>
      <c r="F455" s="273"/>
    </row>
    <row r="456" spans="1:6" ht="51" x14ac:dyDescent="0.3">
      <c r="A456" s="283">
        <v>205807</v>
      </c>
      <c r="B456" s="279" t="s">
        <v>1026</v>
      </c>
      <c r="C456" s="280"/>
      <c r="D456" s="280">
        <v>0.45</v>
      </c>
      <c r="E456" s="280">
        <v>22</v>
      </c>
      <c r="F456" s="273"/>
    </row>
    <row r="457" spans="1:6" ht="51" x14ac:dyDescent="0.3">
      <c r="A457" s="283">
        <v>212522</v>
      </c>
      <c r="B457" s="279" t="s">
        <v>960</v>
      </c>
      <c r="C457" s="280"/>
      <c r="D457" s="280">
        <v>0.45</v>
      </c>
      <c r="E457" s="280">
        <v>22</v>
      </c>
      <c r="F457" s="273"/>
    </row>
    <row r="458" spans="1:6" ht="61.2" x14ac:dyDescent="0.3">
      <c r="A458" s="283">
        <v>212617</v>
      </c>
      <c r="B458" s="279" t="s">
        <v>1081</v>
      </c>
      <c r="C458" s="280"/>
      <c r="D458" s="280">
        <v>0.45</v>
      </c>
      <c r="E458" s="280">
        <v>22</v>
      </c>
      <c r="F458" s="273"/>
    </row>
    <row r="459" spans="1:6" ht="61.2" x14ac:dyDescent="0.3">
      <c r="A459" s="283">
        <v>212618</v>
      </c>
      <c r="B459" s="279" t="s">
        <v>1576</v>
      </c>
      <c r="C459" s="280"/>
      <c r="D459" s="280">
        <v>0.45</v>
      </c>
      <c r="E459" s="280">
        <v>22</v>
      </c>
      <c r="F459" s="273"/>
    </row>
    <row r="460" spans="1:6" ht="61.2" x14ac:dyDescent="0.3">
      <c r="A460" s="283">
        <v>212621</v>
      </c>
      <c r="B460" s="281" t="s">
        <v>1078</v>
      </c>
      <c r="C460" s="280"/>
      <c r="D460" s="280">
        <v>0.45</v>
      </c>
      <c r="E460" s="280">
        <v>22</v>
      </c>
      <c r="F460" s="273"/>
    </row>
    <row r="461" spans="1:6" ht="61.2" x14ac:dyDescent="0.3">
      <c r="A461" s="283">
        <v>212624</v>
      </c>
      <c r="B461" s="279" t="s">
        <v>1577</v>
      </c>
      <c r="C461" s="280"/>
      <c r="D461" s="280">
        <v>0.45</v>
      </c>
      <c r="E461" s="280">
        <v>22</v>
      </c>
      <c r="F461" s="273"/>
    </row>
    <row r="462" spans="1:6" ht="51" x14ac:dyDescent="0.3">
      <c r="A462" s="283">
        <v>212625</v>
      </c>
      <c r="B462" s="281" t="s">
        <v>1023</v>
      </c>
      <c r="C462" s="280"/>
      <c r="D462" s="280">
        <v>0.45</v>
      </c>
      <c r="E462" s="280">
        <v>22</v>
      </c>
      <c r="F462" s="273"/>
    </row>
    <row r="463" spans="1:6" ht="51" x14ac:dyDescent="0.3">
      <c r="A463" s="283">
        <v>212626</v>
      </c>
      <c r="B463" s="281" t="s">
        <v>1578</v>
      </c>
      <c r="C463" s="280"/>
      <c r="D463" s="280">
        <v>0.45</v>
      </c>
      <c r="E463" s="280">
        <v>22</v>
      </c>
      <c r="F463" s="273"/>
    </row>
    <row r="464" spans="1:6" ht="51" x14ac:dyDescent="0.3">
      <c r="A464" s="283">
        <v>212631</v>
      </c>
      <c r="B464" s="279" t="s">
        <v>1579</v>
      </c>
      <c r="C464" s="280"/>
      <c r="D464" s="280">
        <v>0.45</v>
      </c>
      <c r="E464" s="280">
        <v>22</v>
      </c>
      <c r="F464" s="273"/>
    </row>
    <row r="465" spans="1:6" ht="51" x14ac:dyDescent="0.3">
      <c r="A465" s="283">
        <v>212634</v>
      </c>
      <c r="B465" s="281" t="s">
        <v>1020</v>
      </c>
      <c r="C465" s="280"/>
      <c r="D465" s="280">
        <v>0.45</v>
      </c>
      <c r="E465" s="280">
        <v>22</v>
      </c>
      <c r="F465" s="273"/>
    </row>
    <row r="466" spans="1:6" ht="51" x14ac:dyDescent="0.3">
      <c r="A466" s="283">
        <v>236815</v>
      </c>
      <c r="B466" s="279" t="s">
        <v>1138</v>
      </c>
      <c r="C466" s="280"/>
      <c r="D466" s="280">
        <v>0.45</v>
      </c>
      <c r="E466" s="280">
        <v>22</v>
      </c>
      <c r="F466" s="273"/>
    </row>
    <row r="467" spans="1:6" ht="51" x14ac:dyDescent="0.3">
      <c r="A467" s="283">
        <v>236816</v>
      </c>
      <c r="B467" s="279" t="s">
        <v>1135</v>
      </c>
      <c r="C467" s="280"/>
      <c r="D467" s="280">
        <v>0.45</v>
      </c>
      <c r="E467" s="280">
        <v>22</v>
      </c>
      <c r="F467" s="273"/>
    </row>
    <row r="468" spans="1:6" ht="51" x14ac:dyDescent="0.3">
      <c r="A468" s="283">
        <v>236817</v>
      </c>
      <c r="B468" s="279" t="s">
        <v>1132</v>
      </c>
      <c r="C468" s="280"/>
      <c r="D468" s="280">
        <v>0.45</v>
      </c>
      <c r="E468" s="280">
        <v>22</v>
      </c>
      <c r="F468" s="273"/>
    </row>
    <row r="469" spans="1:6" ht="61.2" x14ac:dyDescent="0.3">
      <c r="A469" s="283">
        <v>236818</v>
      </c>
      <c r="B469" s="281" t="s">
        <v>1129</v>
      </c>
      <c r="C469" s="280"/>
      <c r="D469" s="280">
        <v>0.45</v>
      </c>
      <c r="E469" s="280">
        <v>22</v>
      </c>
      <c r="F469" s="273"/>
    </row>
    <row r="470" spans="1:6" ht="40.799999999999997" x14ac:dyDescent="0.3">
      <c r="A470" s="283">
        <v>236819</v>
      </c>
      <c r="B470" s="279" t="s">
        <v>2992</v>
      </c>
      <c r="C470" s="280"/>
      <c r="D470" s="280">
        <v>0.45</v>
      </c>
      <c r="E470" s="280">
        <v>22</v>
      </c>
      <c r="F470" s="273"/>
    </row>
    <row r="471" spans="1:6" ht="61.2" x14ac:dyDescent="0.3">
      <c r="A471" s="283">
        <v>236820</v>
      </c>
      <c r="B471" s="281" t="s">
        <v>1141</v>
      </c>
      <c r="C471" s="280"/>
      <c r="D471" s="280">
        <v>0.45</v>
      </c>
      <c r="E471" s="280">
        <v>22</v>
      </c>
      <c r="F471" s="273"/>
    </row>
    <row r="472" spans="1:6" ht="61.2" x14ac:dyDescent="0.3">
      <c r="A472" s="283">
        <v>236821</v>
      </c>
      <c r="B472" s="281" t="s">
        <v>1008</v>
      </c>
      <c r="C472" s="280"/>
      <c r="D472" s="280">
        <v>0.45</v>
      </c>
      <c r="E472" s="280">
        <v>22</v>
      </c>
      <c r="F472" s="273"/>
    </row>
    <row r="473" spans="1:6" ht="61.2" x14ac:dyDescent="0.3">
      <c r="A473" s="283">
        <v>236822</v>
      </c>
      <c r="B473" s="279" t="s">
        <v>1005</v>
      </c>
      <c r="C473" s="280"/>
      <c r="D473" s="280">
        <v>0.45</v>
      </c>
      <c r="E473" s="280">
        <v>22</v>
      </c>
      <c r="F473" s="273"/>
    </row>
    <row r="474" spans="1:6" ht="51" x14ac:dyDescent="0.3">
      <c r="A474" s="283">
        <v>236823</v>
      </c>
      <c r="B474" s="281" t="s">
        <v>1059</v>
      </c>
      <c r="C474" s="280"/>
      <c r="D474" s="280">
        <v>0.45</v>
      </c>
      <c r="E474" s="280">
        <v>22</v>
      </c>
      <c r="F474" s="273"/>
    </row>
    <row r="475" spans="1:6" ht="61.2" x14ac:dyDescent="0.3">
      <c r="A475" s="283">
        <v>236824</v>
      </c>
      <c r="B475" s="279" t="s">
        <v>1126</v>
      </c>
      <c r="C475" s="280"/>
      <c r="D475" s="280">
        <v>0.45</v>
      </c>
      <c r="E475" s="280">
        <v>22</v>
      </c>
      <c r="F475" s="273"/>
    </row>
    <row r="476" spans="1:6" ht="51" x14ac:dyDescent="0.3">
      <c r="A476" s="283">
        <v>236825</v>
      </c>
      <c r="B476" s="279" t="s">
        <v>1065</v>
      </c>
      <c r="C476" s="280"/>
      <c r="D476" s="280">
        <v>0.45</v>
      </c>
      <c r="E476" s="280">
        <v>22</v>
      </c>
      <c r="F476" s="273"/>
    </row>
    <row r="477" spans="1:6" ht="51" x14ac:dyDescent="0.3">
      <c r="A477" s="283">
        <v>248174</v>
      </c>
      <c r="B477" s="279" t="s">
        <v>857</v>
      </c>
      <c r="C477" s="280"/>
      <c r="D477" s="280">
        <v>0.45</v>
      </c>
      <c r="E477" s="280">
        <v>22</v>
      </c>
      <c r="F477" s="273"/>
    </row>
    <row r="478" spans="1:6" ht="61.2" x14ac:dyDescent="0.3">
      <c r="A478" s="283">
        <v>252627</v>
      </c>
      <c r="B478" s="281" t="s">
        <v>2777</v>
      </c>
      <c r="C478" s="280"/>
      <c r="D478" s="280">
        <v>0.8</v>
      </c>
      <c r="E478" s="280">
        <v>22</v>
      </c>
      <c r="F478" s="273"/>
    </row>
    <row r="479" spans="1:6" ht="51" x14ac:dyDescent="0.3">
      <c r="A479" s="283">
        <v>272383</v>
      </c>
      <c r="B479" s="279" t="s">
        <v>1600</v>
      </c>
      <c r="C479" s="280"/>
      <c r="D479" s="280">
        <v>0.45</v>
      </c>
      <c r="E479" s="280">
        <v>22</v>
      </c>
      <c r="F479" s="273"/>
    </row>
    <row r="480" spans="1:6" ht="51" x14ac:dyDescent="0.3">
      <c r="A480" s="283">
        <v>272384</v>
      </c>
      <c r="B480" s="281" t="s">
        <v>982</v>
      </c>
      <c r="C480" s="280"/>
      <c r="D480" s="280">
        <v>0.45</v>
      </c>
      <c r="E480" s="280">
        <v>22</v>
      </c>
      <c r="F480" s="273"/>
    </row>
    <row r="481" spans="1:6" ht="40.799999999999997" x14ac:dyDescent="0.3">
      <c r="A481" s="283">
        <v>272419</v>
      </c>
      <c r="B481" s="281" t="s">
        <v>2993</v>
      </c>
      <c r="C481" s="280"/>
      <c r="D481" s="280">
        <v>0.8</v>
      </c>
      <c r="E481" s="280">
        <v>22</v>
      </c>
      <c r="F481" s="273"/>
    </row>
    <row r="482" spans="1:6" ht="51" x14ac:dyDescent="0.3">
      <c r="A482" s="283">
        <v>273826</v>
      </c>
      <c r="B482" s="279" t="s">
        <v>2994</v>
      </c>
      <c r="C482" s="280"/>
      <c r="D482" s="280">
        <v>0.45</v>
      </c>
      <c r="E482" s="280">
        <v>22</v>
      </c>
      <c r="F482" s="273"/>
    </row>
    <row r="483" spans="1:6" ht="51" x14ac:dyDescent="0.3">
      <c r="A483" s="283">
        <v>273827</v>
      </c>
      <c r="B483" s="281" t="s">
        <v>2995</v>
      </c>
      <c r="C483" s="280"/>
      <c r="D483" s="280">
        <v>0.45</v>
      </c>
      <c r="E483" s="280">
        <v>22</v>
      </c>
      <c r="F483" s="273"/>
    </row>
    <row r="484" spans="1:6" ht="51" x14ac:dyDescent="0.3">
      <c r="A484" s="283">
        <v>274227</v>
      </c>
      <c r="B484" s="279" t="s">
        <v>1601</v>
      </c>
      <c r="C484" s="280"/>
      <c r="D484" s="280">
        <v>0.8</v>
      </c>
      <c r="E484" s="280">
        <v>22</v>
      </c>
      <c r="F484" s="273"/>
    </row>
    <row r="485" spans="1:6" ht="51" x14ac:dyDescent="0.3">
      <c r="A485" s="283">
        <v>275483</v>
      </c>
      <c r="B485" s="279" t="s">
        <v>1034</v>
      </c>
      <c r="C485" s="280"/>
      <c r="D485" s="280">
        <v>0.45</v>
      </c>
      <c r="E485" s="280">
        <v>22</v>
      </c>
      <c r="F485" s="273"/>
    </row>
    <row r="486" spans="1:6" ht="51" x14ac:dyDescent="0.3">
      <c r="A486" s="283">
        <v>276558</v>
      </c>
      <c r="B486" s="279" t="s">
        <v>838</v>
      </c>
      <c r="C486" s="280"/>
      <c r="D486" s="280">
        <v>0.45</v>
      </c>
      <c r="E486" s="280">
        <v>22</v>
      </c>
      <c r="F486" s="273"/>
    </row>
    <row r="487" spans="1:6" ht="51" x14ac:dyDescent="0.3">
      <c r="A487" s="283">
        <v>276559</v>
      </c>
      <c r="B487" s="279" t="s">
        <v>1602</v>
      </c>
      <c r="C487" s="280"/>
      <c r="D487" s="280">
        <v>0.45</v>
      </c>
      <c r="E487" s="280">
        <v>22</v>
      </c>
      <c r="F487" s="273"/>
    </row>
    <row r="488" spans="1:6" ht="61.2" x14ac:dyDescent="0.3">
      <c r="A488" s="283">
        <v>276925</v>
      </c>
      <c r="B488" s="281" t="s">
        <v>1603</v>
      </c>
      <c r="C488" s="280"/>
      <c r="D488" s="280">
        <v>0.8</v>
      </c>
      <c r="E488" s="280">
        <v>22</v>
      </c>
      <c r="F488" s="273"/>
    </row>
    <row r="489" spans="1:6" ht="40.799999999999997" x14ac:dyDescent="0.3">
      <c r="A489" s="283">
        <v>279731</v>
      </c>
      <c r="B489" s="281" t="s">
        <v>1605</v>
      </c>
      <c r="C489" s="280"/>
      <c r="D489" s="280">
        <v>0.8</v>
      </c>
      <c r="E489" s="280">
        <v>22</v>
      </c>
      <c r="F489" s="273"/>
    </row>
    <row r="490" spans="1:6" ht="51" x14ac:dyDescent="0.3">
      <c r="A490" s="283">
        <v>285135</v>
      </c>
      <c r="B490" s="281" t="s">
        <v>1609</v>
      </c>
      <c r="C490" s="280"/>
      <c r="D490" s="280">
        <v>0.8</v>
      </c>
      <c r="E490" s="280">
        <v>22</v>
      </c>
      <c r="F490" s="273"/>
    </row>
    <row r="491" spans="1:6" ht="40.799999999999997" x14ac:dyDescent="0.3">
      <c r="A491" s="283">
        <v>288783</v>
      </c>
      <c r="B491" s="279" t="s">
        <v>1053</v>
      </c>
      <c r="C491" s="280"/>
      <c r="D491" s="280">
        <v>0.45</v>
      </c>
      <c r="E491" s="280">
        <v>22</v>
      </c>
      <c r="F491" s="273"/>
    </row>
    <row r="492" spans="1:6" ht="51" x14ac:dyDescent="0.3">
      <c r="A492" s="283">
        <v>289534</v>
      </c>
      <c r="B492" s="281" t="s">
        <v>989</v>
      </c>
      <c r="C492" s="280"/>
      <c r="D492" s="280">
        <v>0.45</v>
      </c>
      <c r="E492" s="280">
        <v>22</v>
      </c>
      <c r="F492" s="273"/>
    </row>
    <row r="493" spans="1:6" ht="51" x14ac:dyDescent="0.3">
      <c r="A493" s="283">
        <v>289708</v>
      </c>
      <c r="B493" s="279" t="s">
        <v>1613</v>
      </c>
      <c r="C493" s="280"/>
      <c r="D493" s="280">
        <v>0.8</v>
      </c>
      <c r="E493" s="280">
        <v>22</v>
      </c>
      <c r="F493" s="273"/>
    </row>
    <row r="494" spans="1:6" ht="61.2" x14ac:dyDescent="0.3">
      <c r="A494" s="283">
        <v>290734</v>
      </c>
      <c r="B494" s="279" t="s">
        <v>1245</v>
      </c>
      <c r="C494" s="280"/>
      <c r="D494" s="280">
        <v>0.45</v>
      </c>
      <c r="E494" s="280">
        <v>22</v>
      </c>
      <c r="F494" s="273"/>
    </row>
    <row r="495" spans="1:6" ht="51" x14ac:dyDescent="0.3">
      <c r="A495" s="283">
        <v>290751</v>
      </c>
      <c r="B495" s="279" t="s">
        <v>2996</v>
      </c>
      <c r="C495" s="280"/>
      <c r="D495" s="280">
        <v>0.45</v>
      </c>
      <c r="E495" s="280">
        <v>22</v>
      </c>
      <c r="F495" s="273"/>
    </row>
    <row r="496" spans="1:6" ht="51" x14ac:dyDescent="0.3">
      <c r="A496" s="283">
        <v>292630</v>
      </c>
      <c r="B496" s="279" t="s">
        <v>2997</v>
      </c>
      <c r="C496" s="280"/>
      <c r="D496" s="280">
        <v>0.45</v>
      </c>
      <c r="E496" s="280">
        <v>22</v>
      </c>
      <c r="F496" s="273"/>
    </row>
    <row r="497" spans="1:6" ht="51" x14ac:dyDescent="0.3">
      <c r="A497" s="283">
        <v>292840</v>
      </c>
      <c r="B497" s="281" t="s">
        <v>937</v>
      </c>
      <c r="C497" s="280"/>
      <c r="D497" s="280">
        <v>0.45</v>
      </c>
      <c r="E497" s="280">
        <v>22</v>
      </c>
      <c r="F497" s="273"/>
    </row>
    <row r="498" spans="1:6" ht="51" x14ac:dyDescent="0.3">
      <c r="A498" s="283">
        <v>292842</v>
      </c>
      <c r="B498" s="279" t="s">
        <v>1614</v>
      </c>
      <c r="C498" s="280"/>
      <c r="D498" s="280">
        <v>0.45</v>
      </c>
      <c r="E498" s="280">
        <v>22</v>
      </c>
      <c r="F498" s="273"/>
    </row>
    <row r="499" spans="1:6" ht="51" x14ac:dyDescent="0.3">
      <c r="A499" s="283">
        <v>292861</v>
      </c>
      <c r="B499" s="281" t="s">
        <v>1242</v>
      </c>
      <c r="C499" s="280"/>
      <c r="D499" s="280">
        <v>0.45</v>
      </c>
      <c r="E499" s="280">
        <v>22</v>
      </c>
      <c r="F499" s="273"/>
    </row>
    <row r="500" spans="1:6" ht="51" x14ac:dyDescent="0.3">
      <c r="A500" s="283">
        <v>293528</v>
      </c>
      <c r="B500" s="281" t="s">
        <v>1171</v>
      </c>
      <c r="C500" s="280"/>
      <c r="D500" s="280">
        <v>0.45</v>
      </c>
      <c r="E500" s="280">
        <v>22</v>
      </c>
      <c r="F500" s="273"/>
    </row>
    <row r="501" spans="1:6" ht="51" x14ac:dyDescent="0.3">
      <c r="A501" s="283">
        <v>293529</v>
      </c>
      <c r="B501" s="281" t="s">
        <v>1615</v>
      </c>
      <c r="C501" s="280"/>
      <c r="D501" s="280">
        <v>0.45</v>
      </c>
      <c r="E501" s="280">
        <v>22</v>
      </c>
      <c r="F501" s="273"/>
    </row>
    <row r="502" spans="1:6" ht="40.799999999999997" x14ac:dyDescent="0.3">
      <c r="A502" s="283">
        <v>293862</v>
      </c>
      <c r="B502" s="279" t="s">
        <v>1062</v>
      </c>
      <c r="C502" s="280"/>
      <c r="D502" s="280">
        <v>0.45</v>
      </c>
      <c r="E502" s="280">
        <v>22</v>
      </c>
      <c r="F502" s="273"/>
    </row>
    <row r="503" spans="1:6" ht="51" x14ac:dyDescent="0.3">
      <c r="A503" s="283">
        <v>294478</v>
      </c>
      <c r="B503" s="279" t="s">
        <v>933</v>
      </c>
      <c r="C503" s="280"/>
      <c r="D503" s="280">
        <v>0.45</v>
      </c>
      <c r="E503" s="280">
        <v>22</v>
      </c>
      <c r="F503" s="273"/>
    </row>
    <row r="504" spans="1:6" ht="51" x14ac:dyDescent="0.3">
      <c r="A504" s="283">
        <v>294563</v>
      </c>
      <c r="B504" s="279" t="s">
        <v>951</v>
      </c>
      <c r="C504" s="280"/>
      <c r="D504" s="280">
        <v>0.45</v>
      </c>
      <c r="E504" s="280">
        <v>22</v>
      </c>
      <c r="F504" s="273"/>
    </row>
    <row r="505" spans="1:6" ht="51" x14ac:dyDescent="0.3">
      <c r="A505" s="283">
        <v>296290</v>
      </c>
      <c r="B505" s="279" t="s">
        <v>1616</v>
      </c>
      <c r="C505" s="280"/>
      <c r="D505" s="280">
        <v>0.8</v>
      </c>
      <c r="E505" s="280">
        <v>22</v>
      </c>
      <c r="F505" s="273"/>
    </row>
    <row r="506" spans="1:6" ht="51" x14ac:dyDescent="0.3">
      <c r="A506" s="283">
        <v>296355</v>
      </c>
      <c r="B506" s="281" t="s">
        <v>2778</v>
      </c>
      <c r="C506" s="280"/>
      <c r="D506" s="280">
        <v>0.8</v>
      </c>
      <c r="E506" s="280">
        <v>22</v>
      </c>
      <c r="F506" s="273"/>
    </row>
    <row r="507" spans="1:6" ht="40.799999999999997" x14ac:dyDescent="0.3">
      <c r="A507" s="283">
        <v>303824</v>
      </c>
      <c r="B507" s="279" t="s">
        <v>1617</v>
      </c>
      <c r="C507" s="280"/>
      <c r="D507" s="280">
        <v>0.8</v>
      </c>
      <c r="E507" s="280">
        <v>22</v>
      </c>
      <c r="F507" s="273"/>
    </row>
    <row r="508" spans="1:6" ht="51" x14ac:dyDescent="0.3">
      <c r="A508" s="283">
        <v>304181</v>
      </c>
      <c r="B508" s="281" t="s">
        <v>2998</v>
      </c>
      <c r="C508" s="280"/>
      <c r="D508" s="280">
        <v>0.8</v>
      </c>
      <c r="E508" s="280">
        <v>22</v>
      </c>
      <c r="F508" s="273"/>
    </row>
    <row r="509" spans="1:6" ht="61.2" x14ac:dyDescent="0.3">
      <c r="A509" s="283">
        <v>310182</v>
      </c>
      <c r="B509" s="281" t="s">
        <v>1056</v>
      </c>
      <c r="C509" s="280"/>
      <c r="D509" s="280">
        <v>0.45</v>
      </c>
      <c r="E509" s="280">
        <v>22</v>
      </c>
      <c r="F509" s="273"/>
    </row>
    <row r="510" spans="1:6" ht="51" x14ac:dyDescent="0.3">
      <c r="A510" s="283">
        <v>310881</v>
      </c>
      <c r="B510" s="281" t="s">
        <v>1620</v>
      </c>
      <c r="C510" s="280"/>
      <c r="D510" s="280">
        <v>0.8</v>
      </c>
      <c r="E510" s="280">
        <v>22</v>
      </c>
      <c r="F510" s="273"/>
    </row>
    <row r="511" spans="1:6" ht="51" x14ac:dyDescent="0.3">
      <c r="A511" s="283">
        <v>311009</v>
      </c>
      <c r="B511" s="281" t="s">
        <v>1621</v>
      </c>
      <c r="C511" s="280"/>
      <c r="D511" s="280">
        <v>0.8</v>
      </c>
      <c r="E511" s="280">
        <v>22</v>
      </c>
      <c r="F511" s="273"/>
    </row>
    <row r="512" spans="1:6" ht="51" x14ac:dyDescent="0.3">
      <c r="A512" s="283">
        <v>311572</v>
      </c>
      <c r="B512" s="279" t="s">
        <v>1623</v>
      </c>
      <c r="C512" s="280"/>
      <c r="D512" s="280">
        <v>0.8</v>
      </c>
      <c r="E512" s="280">
        <v>22</v>
      </c>
      <c r="F512" s="273"/>
    </row>
    <row r="513" spans="1:6" ht="40.799999999999997" x14ac:dyDescent="0.3">
      <c r="A513" s="283">
        <v>311907</v>
      </c>
      <c r="B513" s="279" t="s">
        <v>1624</v>
      </c>
      <c r="C513" s="280"/>
      <c r="D513" s="280">
        <v>0.8</v>
      </c>
      <c r="E513" s="280">
        <v>22</v>
      </c>
      <c r="F513" s="273"/>
    </row>
    <row r="514" spans="1:6" ht="51" x14ac:dyDescent="0.3">
      <c r="A514" s="283">
        <v>311909</v>
      </c>
      <c r="B514" s="279" t="s">
        <v>1625</v>
      </c>
      <c r="C514" s="280"/>
      <c r="D514" s="280">
        <v>0.8</v>
      </c>
      <c r="E514" s="280">
        <v>22</v>
      </c>
      <c r="F514" s="273"/>
    </row>
    <row r="515" spans="1:6" ht="51" x14ac:dyDescent="0.3">
      <c r="A515" s="283">
        <v>311914</v>
      </c>
      <c r="B515" s="281" t="s">
        <v>1626</v>
      </c>
      <c r="C515" s="280"/>
      <c r="D515" s="280">
        <v>0.8</v>
      </c>
      <c r="E515" s="280">
        <v>22</v>
      </c>
      <c r="F515" s="273"/>
    </row>
    <row r="516" spans="1:6" ht="40.799999999999997" x14ac:dyDescent="0.3">
      <c r="A516" s="283">
        <v>311916</v>
      </c>
      <c r="B516" s="279" t="s">
        <v>1627</v>
      </c>
      <c r="C516" s="280"/>
      <c r="D516" s="280">
        <v>0.8</v>
      </c>
      <c r="E516" s="280">
        <v>22</v>
      </c>
      <c r="F516" s="273"/>
    </row>
    <row r="517" spans="1:6" ht="51" x14ac:dyDescent="0.3">
      <c r="A517" s="283">
        <v>311917</v>
      </c>
      <c r="B517" s="281" t="s">
        <v>1628</v>
      </c>
      <c r="C517" s="280"/>
      <c r="D517" s="280">
        <v>0.8</v>
      </c>
      <c r="E517" s="280">
        <v>22</v>
      </c>
      <c r="F517" s="273"/>
    </row>
    <row r="518" spans="1:6" ht="51" x14ac:dyDescent="0.3">
      <c r="A518" s="283">
        <v>311974</v>
      </c>
      <c r="B518" s="281" t="s">
        <v>2999</v>
      </c>
      <c r="C518" s="280"/>
      <c r="D518" s="280">
        <v>0.8</v>
      </c>
      <c r="E518" s="280">
        <v>22</v>
      </c>
      <c r="F518" s="273"/>
    </row>
    <row r="519" spans="1:6" ht="61.2" x14ac:dyDescent="0.3">
      <c r="A519" s="283">
        <v>317374</v>
      </c>
      <c r="B519" s="281" t="s">
        <v>3000</v>
      </c>
      <c r="C519" s="280"/>
      <c r="D519" s="280">
        <v>0.45</v>
      </c>
      <c r="E519" s="280">
        <v>22</v>
      </c>
      <c r="F519" s="273"/>
    </row>
    <row r="520" spans="1:6" ht="40.799999999999997" x14ac:dyDescent="0.3">
      <c r="A520" s="283">
        <v>317693</v>
      </c>
      <c r="B520" s="281" t="s">
        <v>1637</v>
      </c>
      <c r="C520" s="280"/>
      <c r="D520" s="280">
        <v>0.8</v>
      </c>
      <c r="E520" s="280">
        <v>22</v>
      </c>
      <c r="F520" s="273"/>
    </row>
    <row r="521" spans="1:6" ht="61.2" x14ac:dyDescent="0.3">
      <c r="A521" s="283">
        <v>318373</v>
      </c>
      <c r="B521" s="279" t="s">
        <v>3001</v>
      </c>
      <c r="C521" s="280"/>
      <c r="D521" s="280">
        <v>0.45</v>
      </c>
      <c r="E521" s="280">
        <v>22</v>
      </c>
      <c r="F521" s="273"/>
    </row>
    <row r="522" spans="1:6" ht="51" x14ac:dyDescent="0.3">
      <c r="A522" s="283">
        <v>328400</v>
      </c>
      <c r="B522" s="279" t="s">
        <v>3002</v>
      </c>
      <c r="C522" s="280"/>
      <c r="D522" s="280">
        <v>0.45</v>
      </c>
      <c r="E522" s="280">
        <v>22</v>
      </c>
      <c r="F522" s="273"/>
    </row>
    <row r="523" spans="1:6" ht="61.2" x14ac:dyDescent="0.3">
      <c r="A523" s="283">
        <v>328554</v>
      </c>
      <c r="B523" s="279" t="s">
        <v>3003</v>
      </c>
      <c r="C523" s="280"/>
      <c r="D523" s="280">
        <v>0.45</v>
      </c>
      <c r="E523" s="280">
        <v>22</v>
      </c>
      <c r="F523" s="273"/>
    </row>
    <row r="524" spans="1:6" ht="61.2" x14ac:dyDescent="0.3">
      <c r="A524" s="283">
        <v>328576</v>
      </c>
      <c r="B524" s="281" t="s">
        <v>3004</v>
      </c>
      <c r="C524" s="280"/>
      <c r="D524" s="280">
        <v>0.45</v>
      </c>
      <c r="E524" s="280">
        <v>22</v>
      </c>
      <c r="F524" s="273"/>
    </row>
    <row r="525" spans="1:6" ht="61.2" x14ac:dyDescent="0.3">
      <c r="A525" s="283">
        <v>328594</v>
      </c>
      <c r="B525" s="279" t="s">
        <v>3005</v>
      </c>
      <c r="C525" s="280"/>
      <c r="D525" s="280">
        <v>0.45</v>
      </c>
      <c r="E525" s="280">
        <v>22</v>
      </c>
      <c r="F525" s="273"/>
    </row>
    <row r="526" spans="1:6" ht="51" x14ac:dyDescent="0.3">
      <c r="A526" s="283">
        <v>328603</v>
      </c>
      <c r="B526" s="281" t="s">
        <v>2779</v>
      </c>
      <c r="C526" s="280"/>
      <c r="D526" s="280">
        <v>0.45</v>
      </c>
      <c r="E526" s="282">
        <v>23</v>
      </c>
      <c r="F526" s="273"/>
    </row>
    <row r="527" spans="1:6" ht="61.2" x14ac:dyDescent="0.3">
      <c r="A527" s="283">
        <v>328619</v>
      </c>
      <c r="B527" s="281" t="s">
        <v>2780</v>
      </c>
      <c r="C527" s="280"/>
      <c r="D527" s="280">
        <v>0.45</v>
      </c>
      <c r="E527" s="282">
        <v>23</v>
      </c>
      <c r="F527" s="273"/>
    </row>
    <row r="528" spans="1:6" ht="51" x14ac:dyDescent="0.3">
      <c r="A528" s="283">
        <v>328623</v>
      </c>
      <c r="B528" s="281" t="s">
        <v>2781</v>
      </c>
      <c r="C528" s="280"/>
      <c r="D528" s="280">
        <v>0.45</v>
      </c>
      <c r="E528" s="282">
        <v>23</v>
      </c>
      <c r="F528" s="273"/>
    </row>
    <row r="529" spans="1:6" ht="61.2" x14ac:dyDescent="0.3">
      <c r="A529" s="283">
        <v>328719</v>
      </c>
      <c r="B529" s="281" t="s">
        <v>3006</v>
      </c>
      <c r="C529" s="280"/>
      <c r="D529" s="280">
        <v>0.45</v>
      </c>
      <c r="E529" s="280">
        <v>22</v>
      </c>
      <c r="F529" s="273"/>
    </row>
    <row r="530" spans="1:6" ht="51" x14ac:dyDescent="0.3">
      <c r="A530" s="283">
        <v>328723</v>
      </c>
      <c r="B530" s="279" t="s">
        <v>3007</v>
      </c>
      <c r="C530" s="280"/>
      <c r="D530" s="280">
        <v>0.45</v>
      </c>
      <c r="E530" s="280">
        <v>22</v>
      </c>
      <c r="F530" s="273"/>
    </row>
    <row r="531" spans="1:6" ht="51" x14ac:dyDescent="0.3">
      <c r="A531" s="283">
        <v>328730</v>
      </c>
      <c r="B531" s="279" t="s">
        <v>3008</v>
      </c>
      <c r="C531" s="280"/>
      <c r="D531" s="280">
        <v>0.45</v>
      </c>
      <c r="E531" s="280">
        <v>22</v>
      </c>
      <c r="F531" s="273"/>
    </row>
    <row r="532" spans="1:6" ht="51" x14ac:dyDescent="0.3">
      <c r="A532" s="283">
        <v>328734</v>
      </c>
      <c r="B532" s="279" t="s">
        <v>3009</v>
      </c>
      <c r="C532" s="280"/>
      <c r="D532" s="280">
        <v>0.45</v>
      </c>
      <c r="E532" s="282">
        <v>23</v>
      </c>
      <c r="F532" s="273"/>
    </row>
    <row r="533" spans="1:6" ht="40.799999999999997" x14ac:dyDescent="0.3">
      <c r="A533" s="283">
        <v>328742</v>
      </c>
      <c r="B533" s="279" t="s">
        <v>3010</v>
      </c>
      <c r="C533" s="280"/>
      <c r="D533" s="280">
        <v>0.45</v>
      </c>
      <c r="E533" s="280">
        <v>22</v>
      </c>
      <c r="F533" s="273"/>
    </row>
    <row r="534" spans="1:6" ht="51" x14ac:dyDescent="0.3">
      <c r="A534" s="283">
        <v>328746</v>
      </c>
      <c r="B534" s="279" t="s">
        <v>3011</v>
      </c>
      <c r="C534" s="280"/>
      <c r="D534" s="280">
        <v>0.45</v>
      </c>
      <c r="E534" s="282">
        <v>23</v>
      </c>
      <c r="F534" s="273"/>
    </row>
    <row r="535" spans="1:6" ht="51" x14ac:dyDescent="0.3">
      <c r="A535" s="283">
        <v>328754</v>
      </c>
      <c r="B535" s="279" t="s">
        <v>3012</v>
      </c>
      <c r="C535" s="280"/>
      <c r="D535" s="280">
        <v>0.45</v>
      </c>
      <c r="E535" s="280">
        <v>22</v>
      </c>
      <c r="F535" s="273"/>
    </row>
    <row r="536" spans="1:6" ht="51" x14ac:dyDescent="0.3">
      <c r="A536" s="283">
        <v>328758</v>
      </c>
      <c r="B536" s="281" t="s">
        <v>3013</v>
      </c>
      <c r="C536" s="280"/>
      <c r="D536" s="280">
        <v>0.45</v>
      </c>
      <c r="E536" s="280">
        <v>22</v>
      </c>
      <c r="F536" s="273"/>
    </row>
    <row r="537" spans="1:6" ht="61.2" x14ac:dyDescent="0.3">
      <c r="A537" s="283">
        <v>328764</v>
      </c>
      <c r="B537" s="279" t="s">
        <v>3014</v>
      </c>
      <c r="C537" s="280"/>
      <c r="D537" s="280">
        <v>0.45</v>
      </c>
      <c r="E537" s="280">
        <v>22</v>
      </c>
      <c r="F537" s="273"/>
    </row>
    <row r="538" spans="1:6" ht="51" x14ac:dyDescent="0.3">
      <c r="A538" s="283">
        <v>328769</v>
      </c>
      <c r="B538" s="281" t="s">
        <v>3015</v>
      </c>
      <c r="C538" s="280"/>
      <c r="D538" s="280">
        <v>0.45</v>
      </c>
      <c r="E538" s="280">
        <v>22</v>
      </c>
      <c r="F538" s="273"/>
    </row>
    <row r="539" spans="1:6" ht="51" x14ac:dyDescent="0.3">
      <c r="A539" s="283">
        <v>328773</v>
      </c>
      <c r="B539" s="279" t="s">
        <v>3016</v>
      </c>
      <c r="C539" s="280"/>
      <c r="D539" s="280">
        <v>0.45</v>
      </c>
      <c r="E539" s="280">
        <v>22</v>
      </c>
      <c r="F539" s="273"/>
    </row>
    <row r="540" spans="1:6" ht="51" x14ac:dyDescent="0.3">
      <c r="A540" s="283">
        <v>328777</v>
      </c>
      <c r="B540" s="279" t="s">
        <v>3017</v>
      </c>
      <c r="C540" s="280"/>
      <c r="D540" s="280">
        <v>1</v>
      </c>
      <c r="E540" s="282">
        <v>23</v>
      </c>
      <c r="F540" s="273"/>
    </row>
    <row r="541" spans="1:6" ht="51" x14ac:dyDescent="0.3">
      <c r="A541" s="283">
        <v>328780</v>
      </c>
      <c r="B541" s="279" t="s">
        <v>3018</v>
      </c>
      <c r="C541" s="280"/>
      <c r="D541" s="280">
        <v>0.45</v>
      </c>
      <c r="E541" s="280">
        <v>22</v>
      </c>
      <c r="F541" s="273"/>
    </row>
    <row r="542" spans="1:6" ht="51" x14ac:dyDescent="0.3">
      <c r="A542" s="283">
        <v>328784</v>
      </c>
      <c r="B542" s="279" t="s">
        <v>3019</v>
      </c>
      <c r="C542" s="280"/>
      <c r="D542" s="280">
        <v>0.45</v>
      </c>
      <c r="E542" s="280">
        <v>22</v>
      </c>
      <c r="F542" s="273"/>
    </row>
    <row r="543" spans="1:6" ht="40.799999999999997" x14ac:dyDescent="0.3">
      <c r="A543" s="283">
        <v>328785</v>
      </c>
      <c r="B543" s="279" t="s">
        <v>3020</v>
      </c>
      <c r="C543" s="280"/>
      <c r="D543" s="280">
        <v>0.45</v>
      </c>
      <c r="E543" s="280">
        <v>22</v>
      </c>
      <c r="F543" s="273"/>
    </row>
    <row r="544" spans="1:6" ht="51" x14ac:dyDescent="0.3">
      <c r="A544" s="283">
        <v>328790</v>
      </c>
      <c r="B544" s="279" t="s">
        <v>3021</v>
      </c>
      <c r="C544" s="280"/>
      <c r="D544" s="280">
        <v>0.45</v>
      </c>
      <c r="E544" s="280">
        <v>22</v>
      </c>
      <c r="F544" s="273"/>
    </row>
    <row r="545" spans="1:6" ht="61.2" x14ac:dyDescent="0.3">
      <c r="A545" s="283">
        <v>328794</v>
      </c>
      <c r="B545" s="281" t="s">
        <v>3022</v>
      </c>
      <c r="C545" s="280"/>
      <c r="D545" s="280">
        <v>0.45</v>
      </c>
      <c r="E545" s="280">
        <v>22</v>
      </c>
      <c r="F545" s="273"/>
    </row>
    <row r="546" spans="1:6" ht="40.799999999999997" x14ac:dyDescent="0.3">
      <c r="A546" s="283">
        <v>335080</v>
      </c>
      <c r="B546" s="281" t="s">
        <v>2782</v>
      </c>
      <c r="C546" s="280"/>
      <c r="D546" s="280">
        <v>0.45</v>
      </c>
      <c r="E546" s="280">
        <v>22</v>
      </c>
      <c r="F546" s="273"/>
    </row>
    <row r="547" spans="1:6" ht="61.2" x14ac:dyDescent="0.3">
      <c r="A547" s="283">
        <v>335265</v>
      </c>
      <c r="B547" s="281" t="s">
        <v>2783</v>
      </c>
      <c r="C547" s="280"/>
      <c r="D547" s="280">
        <v>0.45</v>
      </c>
      <c r="E547" s="280">
        <v>22</v>
      </c>
      <c r="F547" s="273"/>
    </row>
    <row r="548" spans="1:6" ht="61.2" x14ac:dyDescent="0.3">
      <c r="A548" s="283">
        <v>335360</v>
      </c>
      <c r="B548" s="279" t="s">
        <v>2784</v>
      </c>
      <c r="C548" s="280"/>
      <c r="D548" s="280">
        <v>0.8</v>
      </c>
      <c r="E548" s="280">
        <v>22</v>
      </c>
      <c r="F548" s="273"/>
    </row>
    <row r="549" spans="1:6" ht="51" x14ac:dyDescent="0.3">
      <c r="A549" s="283">
        <v>335535</v>
      </c>
      <c r="B549" s="279" t="s">
        <v>3023</v>
      </c>
      <c r="C549" s="280"/>
      <c r="D549" s="280">
        <v>0.45</v>
      </c>
      <c r="E549" s="280">
        <v>22</v>
      </c>
      <c r="F549" s="273"/>
    </row>
    <row r="550" spans="1:6" ht="51" x14ac:dyDescent="0.3">
      <c r="A550" s="283">
        <v>335539</v>
      </c>
      <c r="B550" s="279" t="s">
        <v>3024</v>
      </c>
      <c r="C550" s="280"/>
      <c r="D550" s="280">
        <v>0.45</v>
      </c>
      <c r="E550" s="280">
        <v>22</v>
      </c>
      <c r="F550" s="273"/>
    </row>
    <row r="551" spans="1:6" ht="40.799999999999997" x14ac:dyDescent="0.3">
      <c r="A551" s="283">
        <v>344456</v>
      </c>
      <c r="B551" s="279" t="s">
        <v>3025</v>
      </c>
      <c r="C551" s="280"/>
      <c r="D551" s="280">
        <v>0.45</v>
      </c>
      <c r="E551" s="280">
        <v>22</v>
      </c>
      <c r="F551" s="273"/>
    </row>
    <row r="552" spans="1:6" ht="51" x14ac:dyDescent="0.3">
      <c r="A552" s="283">
        <v>60248</v>
      </c>
      <c r="B552" s="281" t="s">
        <v>1085</v>
      </c>
      <c r="C552" s="280"/>
      <c r="D552" s="280">
        <v>0.45</v>
      </c>
      <c r="E552" s="280">
        <v>22</v>
      </c>
      <c r="F552" s="273"/>
    </row>
    <row r="553" spans="1:6" ht="40.799999999999997" x14ac:dyDescent="0.3">
      <c r="A553" s="283">
        <v>62005</v>
      </c>
      <c r="B553" s="279" t="s">
        <v>1145</v>
      </c>
      <c r="C553" s="280"/>
      <c r="D553" s="280">
        <v>0.45</v>
      </c>
      <c r="E553" s="280">
        <v>22</v>
      </c>
      <c r="F553" s="273"/>
    </row>
    <row r="554" spans="1:6" ht="51" x14ac:dyDescent="0.3">
      <c r="A554" s="283">
        <v>62039</v>
      </c>
      <c r="B554" s="281" t="s">
        <v>1643</v>
      </c>
      <c r="C554" s="280"/>
      <c r="D554" s="280">
        <v>0.45</v>
      </c>
      <c r="E554" s="280">
        <v>22</v>
      </c>
      <c r="F554" s="273"/>
    </row>
    <row r="555" spans="1:6" ht="51" x14ac:dyDescent="0.3">
      <c r="A555" s="283">
        <v>62102</v>
      </c>
      <c r="B555" s="281" t="s">
        <v>1645</v>
      </c>
      <c r="C555" s="280"/>
      <c r="D555" s="280">
        <v>0.45</v>
      </c>
      <c r="E555" s="280">
        <v>22</v>
      </c>
      <c r="F555" s="273"/>
    </row>
    <row r="556" spans="1:6" ht="51" x14ac:dyDescent="0.3">
      <c r="A556" s="283">
        <v>62239</v>
      </c>
      <c r="B556" s="281" t="s">
        <v>1190</v>
      </c>
      <c r="C556" s="280"/>
      <c r="D556" s="280">
        <v>0.45</v>
      </c>
      <c r="E556" s="280">
        <v>22</v>
      </c>
      <c r="F556" s="273"/>
    </row>
    <row r="557" spans="1:6" ht="40.799999999999997" x14ac:dyDescent="0.3">
      <c r="A557" s="283">
        <v>62372</v>
      </c>
      <c r="B557" s="281" t="s">
        <v>1647</v>
      </c>
      <c r="C557" s="280"/>
      <c r="D557" s="280">
        <v>0.45</v>
      </c>
      <c r="E557" s="280">
        <v>22</v>
      </c>
      <c r="F557" s="273"/>
    </row>
    <row r="558" spans="1:6" ht="51" x14ac:dyDescent="0.3">
      <c r="A558" s="283">
        <v>62925</v>
      </c>
      <c r="B558" s="279" t="s">
        <v>2785</v>
      </c>
      <c r="C558" s="280"/>
      <c r="D558" s="280">
        <v>0.45</v>
      </c>
      <c r="E558" s="280">
        <v>22</v>
      </c>
      <c r="F558" s="273"/>
    </row>
    <row r="559" spans="1:6" ht="51" x14ac:dyDescent="0.3">
      <c r="A559" s="283">
        <v>62949</v>
      </c>
      <c r="B559" s="279" t="s">
        <v>1225</v>
      </c>
      <c r="C559" s="280"/>
      <c r="D559" s="280">
        <v>0.45</v>
      </c>
      <c r="E559" s="280">
        <v>22</v>
      </c>
      <c r="F559" s="273"/>
    </row>
    <row r="560" spans="1:6" ht="51" x14ac:dyDescent="0.3">
      <c r="A560" s="283">
        <v>62950</v>
      </c>
      <c r="B560" s="279" t="s">
        <v>1653</v>
      </c>
      <c r="C560" s="280"/>
      <c r="D560" s="280">
        <v>0.45</v>
      </c>
      <c r="E560" s="280">
        <v>22</v>
      </c>
      <c r="F560" s="273"/>
    </row>
    <row r="561" spans="1:6" ht="51" x14ac:dyDescent="0.3">
      <c r="A561" s="283">
        <v>62965</v>
      </c>
      <c r="B561" s="281" t="s">
        <v>1174</v>
      </c>
      <c r="C561" s="280"/>
      <c r="D561" s="280">
        <v>0.45</v>
      </c>
      <c r="E561" s="280">
        <v>22</v>
      </c>
      <c r="F561" s="273"/>
    </row>
    <row r="562" spans="1:6" ht="51" x14ac:dyDescent="0.3">
      <c r="A562" s="283">
        <v>63012</v>
      </c>
      <c r="B562" s="279" t="s">
        <v>1017</v>
      </c>
      <c r="C562" s="280"/>
      <c r="D562" s="280">
        <v>0.45</v>
      </c>
      <c r="E562" s="280">
        <v>22</v>
      </c>
      <c r="F562" s="273"/>
    </row>
    <row r="563" spans="1:6" ht="51" x14ac:dyDescent="0.3">
      <c r="A563" s="283">
        <v>76780</v>
      </c>
      <c r="B563" s="281" t="s">
        <v>1658</v>
      </c>
      <c r="C563" s="280"/>
      <c r="D563" s="280">
        <v>0.45</v>
      </c>
      <c r="E563" s="280">
        <v>22</v>
      </c>
      <c r="F563" s="273"/>
    </row>
    <row r="564" spans="1:6" ht="51" x14ac:dyDescent="0.3">
      <c r="A564" s="283">
        <v>76888</v>
      </c>
      <c r="B564" s="281" t="s">
        <v>979</v>
      </c>
      <c r="C564" s="280"/>
      <c r="D564" s="280">
        <v>0.45</v>
      </c>
      <c r="E564" s="280">
        <v>22</v>
      </c>
      <c r="F564" s="273"/>
    </row>
    <row r="565" spans="1:6" ht="51" x14ac:dyDescent="0.3">
      <c r="A565" s="283">
        <v>77459</v>
      </c>
      <c r="B565" s="281" t="s">
        <v>1659</v>
      </c>
      <c r="C565" s="280"/>
      <c r="D565" s="280">
        <v>0.45</v>
      </c>
      <c r="E565" s="280">
        <v>22</v>
      </c>
      <c r="F565" s="273"/>
    </row>
    <row r="566" spans="1:6" ht="51" x14ac:dyDescent="0.3">
      <c r="A566" s="283">
        <v>77461</v>
      </c>
      <c r="B566" s="281" t="s">
        <v>1014</v>
      </c>
      <c r="C566" s="280"/>
      <c r="D566" s="280">
        <v>0.45</v>
      </c>
      <c r="E566" s="280">
        <v>22</v>
      </c>
      <c r="F566" s="273"/>
    </row>
    <row r="567" spans="1:6" ht="40.799999999999997" x14ac:dyDescent="0.3">
      <c r="A567" s="283">
        <v>77495</v>
      </c>
      <c r="B567" s="279" t="s">
        <v>1660</v>
      </c>
      <c r="C567" s="280"/>
      <c r="D567" s="280">
        <v>0.45</v>
      </c>
      <c r="E567" s="280">
        <v>22</v>
      </c>
      <c r="F567" s="273"/>
    </row>
    <row r="568" spans="1:6" ht="40.799999999999997" x14ac:dyDescent="0.3">
      <c r="A568" s="283">
        <v>77496</v>
      </c>
      <c r="B568" s="281" t="s">
        <v>1160</v>
      </c>
      <c r="C568" s="280"/>
      <c r="D568" s="280">
        <v>0.45</v>
      </c>
      <c r="E568" s="280">
        <v>22</v>
      </c>
      <c r="F568" s="273"/>
    </row>
    <row r="569" spans="1:6" ht="51" x14ac:dyDescent="0.3">
      <c r="A569" s="283">
        <v>80026</v>
      </c>
      <c r="B569" s="279" t="s">
        <v>844</v>
      </c>
      <c r="C569" s="280"/>
      <c r="D569" s="280">
        <v>0.45</v>
      </c>
      <c r="E569" s="280">
        <v>22</v>
      </c>
      <c r="F569" s="273"/>
    </row>
    <row r="570" spans="1:6" ht="51" x14ac:dyDescent="0.3">
      <c r="A570" s="283">
        <v>80028</v>
      </c>
      <c r="B570" s="281" t="s">
        <v>942</v>
      </c>
      <c r="C570" s="280"/>
      <c r="D570" s="280">
        <v>0.45</v>
      </c>
      <c r="E570" s="280">
        <v>22</v>
      </c>
      <c r="F570" s="273"/>
    </row>
    <row r="571" spans="1:6" ht="40.799999999999997" x14ac:dyDescent="0.3">
      <c r="A571" s="283">
        <v>80084</v>
      </c>
      <c r="B571" s="279" t="s">
        <v>3026</v>
      </c>
      <c r="C571" s="280"/>
      <c r="D571" s="280">
        <v>0.45</v>
      </c>
      <c r="E571" s="280">
        <v>22</v>
      </c>
      <c r="F571" s="273"/>
    </row>
    <row r="572" spans="1:6" ht="51" x14ac:dyDescent="0.3">
      <c r="A572" s="283">
        <v>80211</v>
      </c>
      <c r="B572" s="281" t="s">
        <v>1664</v>
      </c>
      <c r="C572" s="280"/>
      <c r="D572" s="280">
        <v>0.45</v>
      </c>
      <c r="E572" s="280">
        <v>28</v>
      </c>
      <c r="F572" s="273"/>
    </row>
    <row r="573" spans="1:6" ht="51" x14ac:dyDescent="0.3">
      <c r="A573" s="283">
        <v>80455</v>
      </c>
      <c r="B573" s="281" t="s">
        <v>1665</v>
      </c>
      <c r="C573" s="280"/>
      <c r="D573" s="280">
        <v>0.45</v>
      </c>
      <c r="E573" s="280">
        <v>22</v>
      </c>
      <c r="F573" s="273"/>
    </row>
    <row r="574" spans="1:6" ht="40.799999999999997" x14ac:dyDescent="0.3">
      <c r="A574" s="283">
        <v>80927</v>
      </c>
      <c r="B574" s="281" t="s">
        <v>848</v>
      </c>
      <c r="C574" s="280"/>
      <c r="D574" s="280">
        <v>0.45</v>
      </c>
      <c r="E574" s="280">
        <v>22</v>
      </c>
      <c r="F574" s="273"/>
    </row>
    <row r="575" spans="1:6" ht="51" x14ac:dyDescent="0.3">
      <c r="A575" s="283">
        <v>80976</v>
      </c>
      <c r="B575" s="281" t="s">
        <v>945</v>
      </c>
      <c r="C575" s="280"/>
      <c r="D575" s="280">
        <v>0.45</v>
      </c>
      <c r="E575" s="280">
        <v>22</v>
      </c>
      <c r="F575" s="273"/>
    </row>
    <row r="576" spans="1:6" ht="61.2" x14ac:dyDescent="0.3">
      <c r="A576" s="283">
        <v>83065</v>
      </c>
      <c r="B576" s="279" t="s">
        <v>1200</v>
      </c>
      <c r="C576" s="280"/>
      <c r="D576" s="280">
        <v>0.45</v>
      </c>
      <c r="E576" s="280">
        <v>22</v>
      </c>
      <c r="F576" s="273"/>
    </row>
    <row r="577" spans="1:6" ht="51" x14ac:dyDescent="0.3">
      <c r="A577" s="283">
        <v>83622</v>
      </c>
      <c r="B577" s="279" t="s">
        <v>1672</v>
      </c>
      <c r="C577" s="280"/>
      <c r="D577" s="280">
        <v>0.45</v>
      </c>
      <c r="E577" s="280">
        <v>22</v>
      </c>
      <c r="F577" s="273"/>
    </row>
    <row r="578" spans="1:6" ht="51" x14ac:dyDescent="0.3">
      <c r="A578" s="283">
        <v>90089</v>
      </c>
      <c r="B578" s="279" t="s">
        <v>1673</v>
      </c>
      <c r="C578" s="280"/>
      <c r="D578" s="280">
        <v>0.45</v>
      </c>
      <c r="E578" s="280">
        <v>22</v>
      </c>
      <c r="F578" s="273"/>
    </row>
    <row r="579" spans="1:6" ht="40.799999999999997" x14ac:dyDescent="0.3">
      <c r="A579" s="283">
        <v>90235</v>
      </c>
      <c r="B579" s="279" t="s">
        <v>1674</v>
      </c>
      <c r="C579" s="280"/>
      <c r="D579" s="280">
        <v>0.45</v>
      </c>
      <c r="E579" s="280">
        <v>22</v>
      </c>
      <c r="F579" s="273"/>
    </row>
    <row r="580" spans="1:6" ht="51" x14ac:dyDescent="0.3">
      <c r="A580" s="283">
        <v>90456</v>
      </c>
      <c r="B580" s="279" t="s">
        <v>918</v>
      </c>
      <c r="C580" s="280"/>
      <c r="D580" s="280">
        <v>0.45</v>
      </c>
      <c r="E580" s="280">
        <v>28</v>
      </c>
      <c r="F580" s="273"/>
    </row>
    <row r="581" spans="1:6" ht="40.799999999999997" x14ac:dyDescent="0.3">
      <c r="A581" s="283">
        <v>90603</v>
      </c>
      <c r="B581" s="279" t="s">
        <v>1675</v>
      </c>
      <c r="C581" s="280"/>
      <c r="D581" s="280">
        <v>0.45</v>
      </c>
      <c r="E581" s="280">
        <v>22</v>
      </c>
      <c r="F581" s="273"/>
    </row>
    <row r="582" spans="1:6" ht="61.2" x14ac:dyDescent="0.3">
      <c r="A582" s="283">
        <v>90759</v>
      </c>
      <c r="B582" s="281" t="s">
        <v>1676</v>
      </c>
      <c r="C582" s="280"/>
      <c r="D582" s="280">
        <v>0.45</v>
      </c>
      <c r="E582" s="280">
        <v>22</v>
      </c>
      <c r="F582" s="273"/>
    </row>
    <row r="583" spans="1:6" ht="51" x14ac:dyDescent="0.3">
      <c r="A583" s="283">
        <v>90771</v>
      </c>
      <c r="B583" s="281" t="s">
        <v>1168</v>
      </c>
      <c r="C583" s="280"/>
      <c r="D583" s="280">
        <v>0.45</v>
      </c>
      <c r="E583" s="280">
        <v>22</v>
      </c>
      <c r="F583" s="273"/>
    </row>
    <row r="584" spans="1:6" ht="51" x14ac:dyDescent="0.3">
      <c r="A584" s="283">
        <v>91062</v>
      </c>
      <c r="B584" s="281" t="s">
        <v>1678</v>
      </c>
      <c r="C584" s="280"/>
      <c r="D584" s="280">
        <v>0.45</v>
      </c>
      <c r="E584" s="280">
        <v>22</v>
      </c>
      <c r="F584" s="273"/>
    </row>
    <row r="585" spans="1:6" ht="51" x14ac:dyDescent="0.3">
      <c r="A585" s="283">
        <v>91323</v>
      </c>
      <c r="B585" s="279" t="s">
        <v>1209</v>
      </c>
      <c r="C585" s="280"/>
      <c r="D585" s="280">
        <v>0.45</v>
      </c>
      <c r="E585" s="280">
        <v>22</v>
      </c>
      <c r="F585" s="273"/>
    </row>
    <row r="586" spans="1:6" ht="51" x14ac:dyDescent="0.3">
      <c r="A586" s="283">
        <v>91379</v>
      </c>
      <c r="B586" s="279" t="s">
        <v>868</v>
      </c>
      <c r="C586" s="280"/>
      <c r="D586" s="280">
        <v>0.45</v>
      </c>
      <c r="E586" s="280">
        <v>22</v>
      </c>
      <c r="F586" s="273"/>
    </row>
    <row r="587" spans="1:6" ht="61.2" x14ac:dyDescent="0.3">
      <c r="A587" s="283">
        <v>91393</v>
      </c>
      <c r="B587" s="279" t="s">
        <v>1192</v>
      </c>
      <c r="C587" s="280"/>
      <c r="D587" s="280">
        <v>0.45</v>
      </c>
      <c r="E587" s="280">
        <v>22</v>
      </c>
      <c r="F587" s="273"/>
    </row>
    <row r="588" spans="1:6" ht="51" x14ac:dyDescent="0.3">
      <c r="A588" s="283">
        <v>91414</v>
      </c>
      <c r="B588" s="279" t="s">
        <v>1679</v>
      </c>
      <c r="C588" s="280"/>
      <c r="D588" s="280">
        <v>0.45</v>
      </c>
      <c r="E588" s="280">
        <v>22</v>
      </c>
      <c r="F588" s="273"/>
    </row>
    <row r="589" spans="1:6" ht="51" x14ac:dyDescent="0.3">
      <c r="A589" s="283">
        <v>91535</v>
      </c>
      <c r="B589" s="279" t="s">
        <v>854</v>
      </c>
      <c r="C589" s="280"/>
      <c r="D589" s="280">
        <v>0.45</v>
      </c>
      <c r="E589" s="280">
        <v>22</v>
      </c>
      <c r="F589" s="273"/>
    </row>
    <row r="590" spans="1:6" ht="51" x14ac:dyDescent="0.3">
      <c r="A590" s="283">
        <v>91550</v>
      </c>
      <c r="B590" s="279" t="s">
        <v>864</v>
      </c>
      <c r="C590" s="280"/>
      <c r="D590" s="280">
        <v>0.45</v>
      </c>
      <c r="E590" s="280">
        <v>22</v>
      </c>
      <c r="F590" s="273"/>
    </row>
    <row r="591" spans="1:6" ht="51" x14ac:dyDescent="0.3">
      <c r="A591" s="283">
        <v>91580</v>
      </c>
      <c r="B591" s="281" t="s">
        <v>1680</v>
      </c>
      <c r="C591" s="280"/>
      <c r="D591" s="280">
        <v>0.45</v>
      </c>
      <c r="E591" s="280">
        <v>22</v>
      </c>
      <c r="F591" s="273"/>
    </row>
    <row r="592" spans="1:6" ht="40.799999999999997" x14ac:dyDescent="0.3">
      <c r="A592" s="283">
        <v>91710</v>
      </c>
      <c r="B592" s="281" t="s">
        <v>906</v>
      </c>
      <c r="C592" s="280"/>
      <c r="D592" s="280">
        <v>0.45</v>
      </c>
      <c r="E592" s="280">
        <v>22</v>
      </c>
      <c r="F592" s="273"/>
    </row>
    <row r="593" spans="1:6" ht="51" x14ac:dyDescent="0.3">
      <c r="A593" s="283">
        <v>91809</v>
      </c>
      <c r="B593" s="279" t="s">
        <v>953</v>
      </c>
      <c r="C593" s="280"/>
      <c r="D593" s="280">
        <v>0.45</v>
      </c>
      <c r="E593" s="280">
        <v>22</v>
      </c>
      <c r="F593" s="273"/>
    </row>
    <row r="594" spans="1:6" ht="51" x14ac:dyDescent="0.3">
      <c r="A594" s="283">
        <v>91812</v>
      </c>
      <c r="B594" s="279" t="s">
        <v>1066</v>
      </c>
      <c r="C594" s="280"/>
      <c r="D594" s="280">
        <v>0.45</v>
      </c>
      <c r="E594" s="280">
        <v>22</v>
      </c>
      <c r="F594" s="273"/>
    </row>
    <row r="595" spans="1:6" ht="51" x14ac:dyDescent="0.3">
      <c r="A595" s="283">
        <v>91816</v>
      </c>
      <c r="B595" s="279" t="s">
        <v>912</v>
      </c>
      <c r="C595" s="280"/>
      <c r="D595" s="280">
        <v>0.45</v>
      </c>
      <c r="E595" s="280">
        <v>22</v>
      </c>
      <c r="F595" s="273"/>
    </row>
    <row r="596" spans="1:6" ht="51" x14ac:dyDescent="0.3">
      <c r="A596" s="283">
        <v>91847</v>
      </c>
      <c r="B596" s="281" t="s">
        <v>911</v>
      </c>
      <c r="C596" s="280"/>
      <c r="D596" s="280">
        <v>0.45</v>
      </c>
      <c r="E596" s="280">
        <v>22</v>
      </c>
      <c r="F596" s="273"/>
    </row>
    <row r="597" spans="1:6" ht="51" x14ac:dyDescent="0.3">
      <c r="A597" s="283">
        <v>91883</v>
      </c>
      <c r="B597" s="279" t="s">
        <v>1681</v>
      </c>
      <c r="C597" s="280"/>
      <c r="D597" s="280">
        <v>0.45</v>
      </c>
      <c r="E597" s="280">
        <v>22</v>
      </c>
      <c r="F597" s="273"/>
    </row>
    <row r="598" spans="1:6" ht="51" x14ac:dyDescent="0.3">
      <c r="A598" s="283">
        <v>91920</v>
      </c>
      <c r="B598" s="281" t="s">
        <v>1682</v>
      </c>
      <c r="C598" s="280"/>
      <c r="D598" s="280">
        <v>0.45</v>
      </c>
      <c r="E598" s="280">
        <v>22</v>
      </c>
      <c r="F598" s="273"/>
    </row>
    <row r="599" spans="1:6" ht="51" x14ac:dyDescent="0.3">
      <c r="A599" s="283">
        <v>91955</v>
      </c>
      <c r="B599" s="281" t="s">
        <v>851</v>
      </c>
      <c r="C599" s="280"/>
      <c r="D599" s="280">
        <v>0.45</v>
      </c>
      <c r="E599" s="280">
        <v>22</v>
      </c>
      <c r="F599" s="273"/>
    </row>
    <row r="600" spans="1:6" ht="51" x14ac:dyDescent="0.3">
      <c r="A600" s="283">
        <v>92339</v>
      </c>
      <c r="B600" s="281" t="s">
        <v>976</v>
      </c>
      <c r="C600" s="280"/>
      <c r="D600" s="280">
        <v>0.45</v>
      </c>
      <c r="E600" s="280">
        <v>22</v>
      </c>
      <c r="F600" s="273"/>
    </row>
    <row r="601" spans="1:6" ht="51" x14ac:dyDescent="0.3">
      <c r="A601" s="283">
        <v>92361</v>
      </c>
      <c r="B601" s="281" t="s">
        <v>1684</v>
      </c>
      <c r="C601" s="280"/>
      <c r="D601" s="280">
        <v>0.45</v>
      </c>
      <c r="E601" s="280">
        <v>22</v>
      </c>
      <c r="F601" s="273"/>
    </row>
    <row r="602" spans="1:6" ht="51" x14ac:dyDescent="0.3">
      <c r="A602" s="283">
        <v>92630</v>
      </c>
      <c r="B602" s="279" t="s">
        <v>1686</v>
      </c>
      <c r="C602" s="280"/>
      <c r="D602" s="280">
        <v>0.45</v>
      </c>
      <c r="E602" s="280">
        <v>22</v>
      </c>
      <c r="F602" s="273"/>
    </row>
    <row r="603" spans="1:6" ht="51" x14ac:dyDescent="0.3">
      <c r="A603" s="283">
        <v>92707</v>
      </c>
      <c r="B603" s="281" t="s">
        <v>1687</v>
      </c>
      <c r="C603" s="280"/>
      <c r="D603" s="280">
        <v>0.45</v>
      </c>
      <c r="E603" s="280">
        <v>22</v>
      </c>
      <c r="F603" s="273"/>
    </row>
    <row r="604" spans="1:6" ht="51" x14ac:dyDescent="0.3">
      <c r="A604" s="283">
        <v>222952</v>
      </c>
      <c r="B604" s="279" t="s">
        <v>2786</v>
      </c>
      <c r="C604" s="280"/>
      <c r="D604" s="280">
        <v>0.45</v>
      </c>
      <c r="E604" s="280">
        <v>22</v>
      </c>
      <c r="F604" s="273"/>
    </row>
    <row r="605" spans="1:6" ht="40.799999999999997" x14ac:dyDescent="0.3">
      <c r="A605" s="283">
        <v>115257</v>
      </c>
      <c r="B605" s="279" t="s">
        <v>1110</v>
      </c>
      <c r="C605" s="280"/>
      <c r="D605" s="280">
        <v>2</v>
      </c>
      <c r="E605" s="280">
        <v>22</v>
      </c>
      <c r="F605" s="273"/>
    </row>
    <row r="606" spans="1:6" ht="40.799999999999997" x14ac:dyDescent="0.3">
      <c r="A606" s="283">
        <v>115258</v>
      </c>
      <c r="B606" s="281" t="s">
        <v>1109</v>
      </c>
      <c r="C606" s="280"/>
      <c r="D606" s="280">
        <v>2</v>
      </c>
      <c r="E606" s="280">
        <v>42</v>
      </c>
      <c r="F606" s="273"/>
    </row>
    <row r="607" spans="1:6" ht="40.799999999999997" x14ac:dyDescent="0.3">
      <c r="A607" s="283">
        <v>115276</v>
      </c>
      <c r="B607" s="279" t="s">
        <v>1159</v>
      </c>
      <c r="C607" s="280"/>
      <c r="D607" s="280">
        <v>1</v>
      </c>
      <c r="E607" s="280">
        <v>22</v>
      </c>
      <c r="F607" s="273"/>
    </row>
    <row r="608" spans="1:6" ht="40.799999999999997" x14ac:dyDescent="0.3">
      <c r="A608" s="283">
        <v>115547</v>
      </c>
      <c r="B608" s="279" t="s">
        <v>1167</v>
      </c>
      <c r="C608" s="280"/>
      <c r="D608" s="280">
        <v>1</v>
      </c>
      <c r="E608" s="280">
        <v>22</v>
      </c>
      <c r="F608" s="273"/>
    </row>
    <row r="609" spans="1:6" ht="51" x14ac:dyDescent="0.3">
      <c r="A609" s="283">
        <v>119438</v>
      </c>
      <c r="B609" s="279" t="s">
        <v>957</v>
      </c>
      <c r="C609" s="280"/>
      <c r="D609" s="280">
        <v>2</v>
      </c>
      <c r="E609" s="280">
        <v>22</v>
      </c>
      <c r="F609" s="273"/>
    </row>
    <row r="610" spans="1:6" ht="51" x14ac:dyDescent="0.3">
      <c r="A610" s="283">
        <v>119439</v>
      </c>
      <c r="B610" s="279" t="s">
        <v>956</v>
      </c>
      <c r="C610" s="280"/>
      <c r="D610" s="280">
        <v>2</v>
      </c>
      <c r="E610" s="280">
        <v>42</v>
      </c>
      <c r="F610" s="273"/>
    </row>
    <row r="611" spans="1:6" ht="40.799999999999997" x14ac:dyDescent="0.3">
      <c r="A611" s="283">
        <v>119499</v>
      </c>
      <c r="B611" s="279" t="s">
        <v>910</v>
      </c>
      <c r="C611" s="280"/>
      <c r="D611" s="280">
        <v>1</v>
      </c>
      <c r="E611" s="280">
        <v>22</v>
      </c>
      <c r="F611" s="273"/>
    </row>
    <row r="612" spans="1:6" ht="51" x14ac:dyDescent="0.3">
      <c r="A612" s="283">
        <v>120481</v>
      </c>
      <c r="B612" s="279" t="s">
        <v>1030</v>
      </c>
      <c r="C612" s="280"/>
      <c r="D612" s="280">
        <v>2</v>
      </c>
      <c r="E612" s="280">
        <v>22</v>
      </c>
      <c r="F612" s="273"/>
    </row>
    <row r="613" spans="1:6" ht="51" x14ac:dyDescent="0.3">
      <c r="A613" s="283">
        <v>120482</v>
      </c>
      <c r="B613" s="281" t="s">
        <v>1027</v>
      </c>
      <c r="C613" s="280"/>
      <c r="D613" s="280">
        <v>2</v>
      </c>
      <c r="E613" s="280">
        <v>42</v>
      </c>
      <c r="F613" s="273"/>
    </row>
    <row r="614" spans="1:6" ht="51" x14ac:dyDescent="0.3">
      <c r="A614" s="283">
        <v>120483</v>
      </c>
      <c r="B614" s="279" t="s">
        <v>1028</v>
      </c>
      <c r="C614" s="280"/>
      <c r="D614" s="280">
        <v>2</v>
      </c>
      <c r="E614" s="280">
        <v>28</v>
      </c>
      <c r="F614" s="273"/>
    </row>
    <row r="615" spans="1:6" ht="51" x14ac:dyDescent="0.3">
      <c r="A615" s="283">
        <v>121027</v>
      </c>
      <c r="B615" s="281" t="s">
        <v>1162</v>
      </c>
      <c r="C615" s="280"/>
      <c r="D615" s="280">
        <v>2</v>
      </c>
      <c r="E615" s="280">
        <v>22</v>
      </c>
      <c r="F615" s="273"/>
    </row>
    <row r="616" spans="1:6" ht="51" x14ac:dyDescent="0.3">
      <c r="A616" s="283">
        <v>130052</v>
      </c>
      <c r="B616" s="279" t="s">
        <v>879</v>
      </c>
      <c r="C616" s="280"/>
      <c r="D616" s="280">
        <v>1</v>
      </c>
      <c r="E616" s="280">
        <v>22</v>
      </c>
      <c r="F616" s="273"/>
    </row>
    <row r="617" spans="1:6" ht="61.2" x14ac:dyDescent="0.3">
      <c r="A617" s="283">
        <v>131119</v>
      </c>
      <c r="B617" s="279" t="s">
        <v>3027</v>
      </c>
      <c r="C617" s="280"/>
      <c r="D617" s="280">
        <v>1</v>
      </c>
      <c r="E617" s="280">
        <v>22</v>
      </c>
      <c r="F617" s="273"/>
    </row>
    <row r="618" spans="1:6" ht="61.2" x14ac:dyDescent="0.3">
      <c r="A618" s="283">
        <v>131304</v>
      </c>
      <c r="B618" s="279" t="s">
        <v>3028</v>
      </c>
      <c r="C618" s="280"/>
      <c r="D618" s="280">
        <v>1</v>
      </c>
      <c r="E618" s="280">
        <v>22</v>
      </c>
      <c r="F618" s="273"/>
    </row>
    <row r="619" spans="1:6" ht="61.2" x14ac:dyDescent="0.3">
      <c r="A619" s="283">
        <v>131729</v>
      </c>
      <c r="B619" s="279" t="s">
        <v>1071</v>
      </c>
      <c r="C619" s="280"/>
      <c r="D619" s="280">
        <v>2</v>
      </c>
      <c r="E619" s="280">
        <v>22</v>
      </c>
      <c r="F619" s="273"/>
    </row>
    <row r="620" spans="1:6" ht="40.799999999999997" x14ac:dyDescent="0.3">
      <c r="A620" s="283">
        <v>132929</v>
      </c>
      <c r="B620" s="281" t="s">
        <v>1548</v>
      </c>
      <c r="C620" s="280"/>
      <c r="D620" s="280">
        <v>1</v>
      </c>
      <c r="E620" s="280">
        <v>22</v>
      </c>
      <c r="F620" s="273"/>
    </row>
    <row r="621" spans="1:6" ht="51" x14ac:dyDescent="0.3">
      <c r="A621" s="283">
        <v>133296</v>
      </c>
      <c r="B621" s="279" t="s">
        <v>1069</v>
      </c>
      <c r="C621" s="280"/>
      <c r="D621" s="280">
        <v>1</v>
      </c>
      <c r="E621" s="280">
        <v>22</v>
      </c>
      <c r="F621" s="273"/>
    </row>
    <row r="622" spans="1:6" ht="40.799999999999997" x14ac:dyDescent="0.3">
      <c r="A622" s="283">
        <v>136129</v>
      </c>
      <c r="B622" s="281" t="s">
        <v>881</v>
      </c>
      <c r="C622" s="280"/>
      <c r="D622" s="280">
        <v>1</v>
      </c>
      <c r="E622" s="280">
        <v>22</v>
      </c>
      <c r="F622" s="273"/>
    </row>
    <row r="623" spans="1:6" ht="40.799999999999997" x14ac:dyDescent="0.3">
      <c r="A623" s="283">
        <v>136507</v>
      </c>
      <c r="B623" s="281" t="s">
        <v>1549</v>
      </c>
      <c r="C623" s="280"/>
      <c r="D623" s="280">
        <v>1</v>
      </c>
      <c r="E623" s="280">
        <v>22</v>
      </c>
      <c r="F623" s="273"/>
    </row>
    <row r="624" spans="1:6" ht="51" x14ac:dyDescent="0.3">
      <c r="A624" s="283">
        <v>141790</v>
      </c>
      <c r="B624" s="281" t="s">
        <v>1550</v>
      </c>
      <c r="C624" s="280"/>
      <c r="D624" s="280">
        <v>1</v>
      </c>
      <c r="E624" s="280">
        <v>22</v>
      </c>
      <c r="F624" s="273"/>
    </row>
    <row r="625" spans="1:6" ht="51" x14ac:dyDescent="0.3">
      <c r="A625" s="283">
        <v>141796</v>
      </c>
      <c r="B625" s="279" t="s">
        <v>1551</v>
      </c>
      <c r="C625" s="280"/>
      <c r="D625" s="280">
        <v>1</v>
      </c>
      <c r="E625" s="280">
        <v>22</v>
      </c>
      <c r="F625" s="273"/>
    </row>
    <row r="626" spans="1:6" ht="51" x14ac:dyDescent="0.3">
      <c r="A626" s="283">
        <v>141913</v>
      </c>
      <c r="B626" s="279" t="s">
        <v>1164</v>
      </c>
      <c r="C626" s="280"/>
      <c r="D626" s="280">
        <v>2</v>
      </c>
      <c r="E626" s="280">
        <v>28</v>
      </c>
      <c r="F626" s="273"/>
    </row>
    <row r="627" spans="1:6" ht="51" x14ac:dyDescent="0.3">
      <c r="A627" s="283">
        <v>141919</v>
      </c>
      <c r="B627" s="279" t="s">
        <v>1552</v>
      </c>
      <c r="C627" s="280"/>
      <c r="D627" s="280">
        <v>1</v>
      </c>
      <c r="E627" s="280">
        <v>22</v>
      </c>
      <c r="F627" s="273"/>
    </row>
    <row r="628" spans="1:6" ht="51" x14ac:dyDescent="0.3">
      <c r="A628" s="283">
        <v>141920</v>
      </c>
      <c r="B628" s="279" t="s">
        <v>1553</v>
      </c>
      <c r="C628" s="280"/>
      <c r="D628" s="280">
        <v>1</v>
      </c>
      <c r="E628" s="280">
        <v>22</v>
      </c>
      <c r="F628" s="273"/>
    </row>
    <row r="629" spans="1:6" ht="51" x14ac:dyDescent="0.3">
      <c r="A629" s="283">
        <v>141922</v>
      </c>
      <c r="B629" s="281" t="s">
        <v>1554</v>
      </c>
      <c r="C629" s="280"/>
      <c r="D629" s="280">
        <v>1</v>
      </c>
      <c r="E629" s="280">
        <v>22</v>
      </c>
      <c r="F629" s="273"/>
    </row>
    <row r="630" spans="1:6" ht="51" x14ac:dyDescent="0.3">
      <c r="A630" s="283">
        <v>141923</v>
      </c>
      <c r="B630" s="279" t="s">
        <v>2787</v>
      </c>
      <c r="C630" s="280"/>
      <c r="D630" s="280">
        <v>1</v>
      </c>
      <c r="E630" s="280">
        <v>22</v>
      </c>
      <c r="F630" s="273"/>
    </row>
    <row r="631" spans="1:6" ht="51" x14ac:dyDescent="0.3">
      <c r="A631" s="283">
        <v>147556</v>
      </c>
      <c r="B631" s="281" t="s">
        <v>1100</v>
      </c>
      <c r="C631" s="280"/>
      <c r="D631" s="280">
        <v>2</v>
      </c>
      <c r="E631" s="280">
        <v>42</v>
      </c>
      <c r="F631" s="273"/>
    </row>
    <row r="632" spans="1:6" ht="51" x14ac:dyDescent="0.3">
      <c r="A632" s="283">
        <v>153952</v>
      </c>
      <c r="B632" s="281" t="s">
        <v>2788</v>
      </c>
      <c r="C632" s="280"/>
      <c r="D632" s="280">
        <v>2</v>
      </c>
      <c r="E632" s="280">
        <v>22</v>
      </c>
      <c r="F632" s="273"/>
    </row>
    <row r="633" spans="1:6" ht="61.2" x14ac:dyDescent="0.3">
      <c r="A633" s="283">
        <v>154482</v>
      </c>
      <c r="B633" s="281" t="s">
        <v>917</v>
      </c>
      <c r="C633" s="280"/>
      <c r="D633" s="280">
        <v>1</v>
      </c>
      <c r="E633" s="282">
        <v>23</v>
      </c>
      <c r="F633" s="273"/>
    </row>
    <row r="634" spans="1:6" ht="51" x14ac:dyDescent="0.3">
      <c r="A634" s="283">
        <v>154484</v>
      </c>
      <c r="B634" s="281" t="s">
        <v>900</v>
      </c>
      <c r="C634" s="280"/>
      <c r="D634" s="280">
        <v>2</v>
      </c>
      <c r="E634" s="280">
        <v>22</v>
      </c>
      <c r="F634" s="273"/>
    </row>
    <row r="635" spans="1:6" ht="51" x14ac:dyDescent="0.3">
      <c r="A635" s="283">
        <v>154492</v>
      </c>
      <c r="B635" s="279" t="s">
        <v>899</v>
      </c>
      <c r="C635" s="280"/>
      <c r="D635" s="280">
        <v>2</v>
      </c>
      <c r="E635" s="280">
        <v>42</v>
      </c>
      <c r="F635" s="273"/>
    </row>
    <row r="636" spans="1:6" ht="61.2" x14ac:dyDescent="0.3">
      <c r="A636" s="283">
        <v>154493</v>
      </c>
      <c r="B636" s="279" t="s">
        <v>3029</v>
      </c>
      <c r="C636" s="280"/>
      <c r="D636" s="280">
        <v>1</v>
      </c>
      <c r="E636" s="280">
        <v>42</v>
      </c>
      <c r="F636" s="273"/>
    </row>
    <row r="637" spans="1:6" ht="61.2" x14ac:dyDescent="0.3">
      <c r="A637" s="283">
        <v>154494</v>
      </c>
      <c r="B637" s="279" t="s">
        <v>3030</v>
      </c>
      <c r="C637" s="280"/>
      <c r="D637" s="280">
        <v>1</v>
      </c>
      <c r="E637" s="280">
        <v>42</v>
      </c>
      <c r="F637" s="273"/>
    </row>
    <row r="638" spans="1:6" ht="61.2" x14ac:dyDescent="0.3">
      <c r="A638" s="283">
        <v>154498</v>
      </c>
      <c r="B638" s="281" t="s">
        <v>915</v>
      </c>
      <c r="C638" s="280"/>
      <c r="D638" s="280">
        <v>2</v>
      </c>
      <c r="E638" s="280">
        <v>42</v>
      </c>
      <c r="F638" s="273"/>
    </row>
    <row r="639" spans="1:6" ht="51" x14ac:dyDescent="0.3">
      <c r="A639" s="283">
        <v>154568</v>
      </c>
      <c r="B639" s="279" t="s">
        <v>1074</v>
      </c>
      <c r="C639" s="280"/>
      <c r="D639" s="280">
        <v>2</v>
      </c>
      <c r="E639" s="280">
        <v>22</v>
      </c>
      <c r="F639" s="273"/>
    </row>
    <row r="640" spans="1:6" ht="51" x14ac:dyDescent="0.3">
      <c r="A640" s="283">
        <v>154574</v>
      </c>
      <c r="B640" s="281" t="s">
        <v>903</v>
      </c>
      <c r="C640" s="280"/>
      <c r="D640" s="280">
        <v>2</v>
      </c>
      <c r="E640" s="280">
        <v>22</v>
      </c>
      <c r="F640" s="273"/>
    </row>
    <row r="641" spans="1:6" ht="51" x14ac:dyDescent="0.3">
      <c r="A641" s="283">
        <v>154585</v>
      </c>
      <c r="B641" s="281" t="s">
        <v>1073</v>
      </c>
      <c r="C641" s="280"/>
      <c r="D641" s="280">
        <v>2</v>
      </c>
      <c r="E641" s="280">
        <v>42</v>
      </c>
      <c r="F641" s="273"/>
    </row>
    <row r="642" spans="1:6" ht="51" x14ac:dyDescent="0.3">
      <c r="A642" s="283">
        <v>154588</v>
      </c>
      <c r="B642" s="281" t="s">
        <v>1035</v>
      </c>
      <c r="C642" s="280"/>
      <c r="D642" s="280">
        <v>2</v>
      </c>
      <c r="E642" s="280">
        <v>42</v>
      </c>
      <c r="F642" s="273"/>
    </row>
    <row r="643" spans="1:6" ht="51" x14ac:dyDescent="0.3">
      <c r="A643" s="283">
        <v>154589</v>
      </c>
      <c r="B643" s="281" t="s">
        <v>902</v>
      </c>
      <c r="C643" s="280"/>
      <c r="D643" s="280">
        <v>2</v>
      </c>
      <c r="E643" s="280">
        <v>42</v>
      </c>
      <c r="F643" s="273"/>
    </row>
    <row r="644" spans="1:6" ht="61.2" x14ac:dyDescent="0.3">
      <c r="A644" s="283">
        <v>159880</v>
      </c>
      <c r="B644" s="279" t="s">
        <v>1045</v>
      </c>
      <c r="C644" s="280"/>
      <c r="D644" s="280">
        <v>2</v>
      </c>
      <c r="E644" s="280">
        <v>42</v>
      </c>
      <c r="F644" s="273"/>
    </row>
    <row r="645" spans="1:6" ht="61.2" x14ac:dyDescent="0.3">
      <c r="A645" s="283">
        <v>159881</v>
      </c>
      <c r="B645" s="279" t="s">
        <v>1046</v>
      </c>
      <c r="C645" s="280"/>
      <c r="D645" s="280">
        <v>2</v>
      </c>
      <c r="E645" s="280">
        <v>22</v>
      </c>
      <c r="F645" s="273"/>
    </row>
    <row r="646" spans="1:6" ht="61.2" x14ac:dyDescent="0.3">
      <c r="A646" s="283">
        <v>161953</v>
      </c>
      <c r="B646" s="279" t="s">
        <v>916</v>
      </c>
      <c r="C646" s="280"/>
      <c r="D646" s="280">
        <v>2</v>
      </c>
      <c r="E646" s="282">
        <v>23</v>
      </c>
      <c r="F646" s="273"/>
    </row>
    <row r="647" spans="1:6" ht="51" x14ac:dyDescent="0.3">
      <c r="A647" s="283">
        <v>161955</v>
      </c>
      <c r="B647" s="281" t="s">
        <v>1036</v>
      </c>
      <c r="C647" s="280"/>
      <c r="D647" s="280">
        <v>2</v>
      </c>
      <c r="E647" s="282">
        <v>23</v>
      </c>
      <c r="F647" s="273"/>
    </row>
    <row r="648" spans="1:6" ht="51" x14ac:dyDescent="0.3">
      <c r="A648" s="283">
        <v>162711</v>
      </c>
      <c r="B648" s="279" t="s">
        <v>2789</v>
      </c>
      <c r="C648" s="280"/>
      <c r="D648" s="280">
        <v>2</v>
      </c>
      <c r="E648" s="280">
        <v>28</v>
      </c>
      <c r="F648" s="273"/>
    </row>
    <row r="649" spans="1:6" ht="40.799999999999997" x14ac:dyDescent="0.3">
      <c r="A649" s="283">
        <v>162742</v>
      </c>
      <c r="B649" s="281" t="s">
        <v>876</v>
      </c>
      <c r="C649" s="280"/>
      <c r="D649" s="280">
        <v>1</v>
      </c>
      <c r="E649" s="280">
        <v>42</v>
      </c>
      <c r="F649" s="273"/>
    </row>
    <row r="650" spans="1:6" ht="61.2" x14ac:dyDescent="0.3">
      <c r="A650" s="283">
        <v>169886</v>
      </c>
      <c r="B650" s="281" t="s">
        <v>1556</v>
      </c>
      <c r="C650" s="280"/>
      <c r="D650" s="280">
        <v>1</v>
      </c>
      <c r="E650" s="280">
        <v>22</v>
      </c>
      <c r="F650" s="273"/>
    </row>
    <row r="651" spans="1:6" ht="61.2" x14ac:dyDescent="0.3">
      <c r="A651" s="283">
        <v>178090</v>
      </c>
      <c r="B651" s="281" t="s">
        <v>1070</v>
      </c>
      <c r="C651" s="280"/>
      <c r="D651" s="280">
        <v>2</v>
      </c>
      <c r="E651" s="280">
        <v>42</v>
      </c>
      <c r="F651" s="273"/>
    </row>
    <row r="652" spans="1:6" ht="51" x14ac:dyDescent="0.3">
      <c r="A652" s="283">
        <v>178312</v>
      </c>
      <c r="B652" s="281" t="s">
        <v>1049</v>
      </c>
      <c r="C652" s="280"/>
      <c r="D652" s="280">
        <v>2</v>
      </c>
      <c r="E652" s="280">
        <v>22</v>
      </c>
      <c r="F652" s="273"/>
    </row>
    <row r="653" spans="1:6" ht="51" x14ac:dyDescent="0.3">
      <c r="A653" s="283">
        <v>178379</v>
      </c>
      <c r="B653" s="279" t="s">
        <v>1048</v>
      </c>
      <c r="C653" s="280"/>
      <c r="D653" s="280">
        <v>2</v>
      </c>
      <c r="E653" s="280">
        <v>42</v>
      </c>
      <c r="F653" s="273"/>
    </row>
    <row r="654" spans="1:6" ht="51" x14ac:dyDescent="0.3">
      <c r="A654" s="283">
        <v>178709</v>
      </c>
      <c r="B654" s="279" t="s">
        <v>1558</v>
      </c>
      <c r="C654" s="280"/>
      <c r="D654" s="280">
        <v>1</v>
      </c>
      <c r="E654" s="280">
        <v>22</v>
      </c>
      <c r="F654" s="273"/>
    </row>
    <row r="655" spans="1:6" ht="51" x14ac:dyDescent="0.3">
      <c r="A655" s="283">
        <v>179399</v>
      </c>
      <c r="B655" s="279" t="s">
        <v>2790</v>
      </c>
      <c r="C655" s="280"/>
      <c r="D655" s="280">
        <v>2</v>
      </c>
      <c r="E655" s="282">
        <v>23</v>
      </c>
      <c r="F655" s="273"/>
    </row>
    <row r="656" spans="1:6" ht="51" x14ac:dyDescent="0.3">
      <c r="A656" s="283">
        <v>179669</v>
      </c>
      <c r="B656" s="279" t="s">
        <v>1083</v>
      </c>
      <c r="C656" s="280"/>
      <c r="D656" s="280">
        <v>2</v>
      </c>
      <c r="E656" s="280">
        <v>22</v>
      </c>
      <c r="F656" s="273"/>
    </row>
    <row r="657" spans="1:6" ht="51" x14ac:dyDescent="0.3">
      <c r="A657" s="283">
        <v>179670</v>
      </c>
      <c r="B657" s="279" t="s">
        <v>1082</v>
      </c>
      <c r="C657" s="280"/>
      <c r="D657" s="280">
        <v>2</v>
      </c>
      <c r="E657" s="280">
        <v>42</v>
      </c>
      <c r="F657" s="273"/>
    </row>
    <row r="658" spans="1:6" ht="51" x14ac:dyDescent="0.3">
      <c r="A658" s="283">
        <v>180379</v>
      </c>
      <c r="B658" s="279" t="s">
        <v>1000</v>
      </c>
      <c r="C658" s="280"/>
      <c r="D658" s="280">
        <v>2</v>
      </c>
      <c r="E658" s="282">
        <v>23</v>
      </c>
      <c r="F658" s="273"/>
    </row>
    <row r="659" spans="1:6" ht="51" x14ac:dyDescent="0.3">
      <c r="A659" s="283">
        <v>181178</v>
      </c>
      <c r="B659" s="281" t="s">
        <v>1090</v>
      </c>
      <c r="C659" s="280"/>
      <c r="D659" s="280">
        <v>2</v>
      </c>
      <c r="E659" s="280">
        <v>22</v>
      </c>
      <c r="F659" s="273"/>
    </row>
    <row r="660" spans="1:6" ht="51" x14ac:dyDescent="0.3">
      <c r="A660" s="283">
        <v>181313</v>
      </c>
      <c r="B660" s="281" t="s">
        <v>972</v>
      </c>
      <c r="C660" s="280"/>
      <c r="D660" s="280">
        <v>2</v>
      </c>
      <c r="E660" s="280">
        <v>22</v>
      </c>
      <c r="F660" s="273"/>
    </row>
    <row r="661" spans="1:6" ht="51" x14ac:dyDescent="0.3">
      <c r="A661" s="283">
        <v>181411</v>
      </c>
      <c r="B661" s="281" t="s">
        <v>1089</v>
      </c>
      <c r="C661" s="280"/>
      <c r="D661" s="280">
        <v>2</v>
      </c>
      <c r="E661" s="280">
        <v>42</v>
      </c>
      <c r="F661" s="273"/>
    </row>
    <row r="662" spans="1:6" ht="51" x14ac:dyDescent="0.3">
      <c r="A662" s="283">
        <v>182719</v>
      </c>
      <c r="B662" s="279" t="s">
        <v>1117</v>
      </c>
      <c r="C662" s="280"/>
      <c r="D662" s="280">
        <v>2</v>
      </c>
      <c r="E662" s="280">
        <v>22</v>
      </c>
      <c r="F662" s="273"/>
    </row>
    <row r="663" spans="1:6" ht="51" x14ac:dyDescent="0.3">
      <c r="A663" s="283">
        <v>182992</v>
      </c>
      <c r="B663" s="279" t="s">
        <v>1113</v>
      </c>
      <c r="C663" s="280"/>
      <c r="D663" s="280">
        <v>2</v>
      </c>
      <c r="E663" s="280">
        <v>22</v>
      </c>
      <c r="F663" s="273"/>
    </row>
    <row r="664" spans="1:6" ht="51" x14ac:dyDescent="0.3">
      <c r="A664" s="283">
        <v>182994</v>
      </c>
      <c r="B664" s="279" t="s">
        <v>1114</v>
      </c>
      <c r="C664" s="280"/>
      <c r="D664" s="280">
        <v>1</v>
      </c>
      <c r="E664" s="280">
        <v>22</v>
      </c>
      <c r="F664" s="273"/>
    </row>
    <row r="665" spans="1:6" ht="51" x14ac:dyDescent="0.3">
      <c r="A665" s="283">
        <v>188569</v>
      </c>
      <c r="B665" s="279" t="s">
        <v>1116</v>
      </c>
      <c r="C665" s="280"/>
      <c r="D665" s="280">
        <v>2</v>
      </c>
      <c r="E665" s="280">
        <v>42</v>
      </c>
      <c r="F665" s="273"/>
    </row>
    <row r="666" spans="1:6" ht="51" x14ac:dyDescent="0.3">
      <c r="A666" s="283">
        <v>188967</v>
      </c>
      <c r="B666" s="279" t="s">
        <v>2791</v>
      </c>
      <c r="C666" s="280"/>
      <c r="D666" s="280">
        <v>1</v>
      </c>
      <c r="E666" s="280">
        <v>22</v>
      </c>
      <c r="F666" s="273"/>
    </row>
    <row r="667" spans="1:6" ht="40.799999999999997" x14ac:dyDescent="0.3">
      <c r="A667" s="283">
        <v>190516</v>
      </c>
      <c r="B667" s="279" t="s">
        <v>1010</v>
      </c>
      <c r="C667" s="280"/>
      <c r="D667" s="280">
        <v>2</v>
      </c>
      <c r="E667" s="282">
        <v>23</v>
      </c>
      <c r="F667" s="273"/>
    </row>
    <row r="668" spans="1:6" ht="51" x14ac:dyDescent="0.3">
      <c r="A668" s="283">
        <v>190528</v>
      </c>
      <c r="B668" s="281" t="s">
        <v>971</v>
      </c>
      <c r="C668" s="280"/>
      <c r="D668" s="280">
        <v>2</v>
      </c>
      <c r="E668" s="280">
        <v>42</v>
      </c>
      <c r="F668" s="273"/>
    </row>
    <row r="669" spans="1:6" ht="51" x14ac:dyDescent="0.3">
      <c r="A669" s="283">
        <v>191309</v>
      </c>
      <c r="B669" s="281" t="s">
        <v>1112</v>
      </c>
      <c r="C669" s="280"/>
      <c r="D669" s="280">
        <v>2</v>
      </c>
      <c r="E669" s="280">
        <v>42</v>
      </c>
      <c r="F669" s="273"/>
    </row>
    <row r="670" spans="1:6" ht="51" x14ac:dyDescent="0.3">
      <c r="A670" s="283">
        <v>193010</v>
      </c>
      <c r="B670" s="281" t="s">
        <v>1118</v>
      </c>
      <c r="C670" s="280"/>
      <c r="D670" s="280">
        <v>1</v>
      </c>
      <c r="E670" s="280">
        <v>22</v>
      </c>
      <c r="F670" s="273"/>
    </row>
    <row r="671" spans="1:6" ht="51" x14ac:dyDescent="0.3">
      <c r="A671" s="283">
        <v>193011</v>
      </c>
      <c r="B671" s="279" t="s">
        <v>1102</v>
      </c>
      <c r="C671" s="280"/>
      <c r="D671" s="280">
        <v>1</v>
      </c>
      <c r="E671" s="280">
        <v>22</v>
      </c>
      <c r="F671" s="273"/>
    </row>
    <row r="672" spans="1:6" ht="40.799999999999997" x14ac:dyDescent="0.3">
      <c r="A672" s="283">
        <v>195217</v>
      </c>
      <c r="B672" s="279" t="s">
        <v>1009</v>
      </c>
      <c r="C672" s="280"/>
      <c r="D672" s="280">
        <v>2</v>
      </c>
      <c r="E672" s="280">
        <v>42</v>
      </c>
      <c r="F672" s="273"/>
    </row>
    <row r="673" spans="1:6" ht="51" x14ac:dyDescent="0.3">
      <c r="A673" s="283">
        <v>195443</v>
      </c>
      <c r="B673" s="279" t="s">
        <v>1029</v>
      </c>
      <c r="C673" s="280"/>
      <c r="D673" s="280">
        <v>1</v>
      </c>
      <c r="E673" s="280">
        <v>22</v>
      </c>
      <c r="F673" s="273"/>
    </row>
    <row r="674" spans="1:6" ht="40.799999999999997" x14ac:dyDescent="0.3">
      <c r="A674" s="283">
        <v>197402</v>
      </c>
      <c r="B674" s="279" t="s">
        <v>874</v>
      </c>
      <c r="C674" s="280"/>
      <c r="D674" s="280">
        <v>1</v>
      </c>
      <c r="E674" s="280">
        <v>42</v>
      </c>
      <c r="F674" s="273"/>
    </row>
    <row r="675" spans="1:6" ht="51" x14ac:dyDescent="0.3">
      <c r="A675" s="283">
        <v>203430</v>
      </c>
      <c r="B675" s="279" t="s">
        <v>878</v>
      </c>
      <c r="C675" s="280"/>
      <c r="D675" s="280">
        <v>1</v>
      </c>
      <c r="E675" s="280">
        <v>42</v>
      </c>
      <c r="F675" s="273"/>
    </row>
    <row r="676" spans="1:6" ht="51" x14ac:dyDescent="0.3">
      <c r="A676" s="283">
        <v>204710</v>
      </c>
      <c r="B676" s="279" t="s">
        <v>1001</v>
      </c>
      <c r="C676" s="280"/>
      <c r="D676" s="280">
        <v>1</v>
      </c>
      <c r="E676" s="282">
        <v>23</v>
      </c>
      <c r="F676" s="273"/>
    </row>
    <row r="677" spans="1:6" ht="51" x14ac:dyDescent="0.3">
      <c r="A677" s="283">
        <v>204711</v>
      </c>
      <c r="B677" s="281" t="s">
        <v>999</v>
      </c>
      <c r="C677" s="280"/>
      <c r="D677" s="280">
        <v>2</v>
      </c>
      <c r="E677" s="280">
        <v>42</v>
      </c>
      <c r="F677" s="273"/>
    </row>
    <row r="678" spans="1:6" ht="40.799999999999997" x14ac:dyDescent="0.3">
      <c r="A678" s="283">
        <v>205005</v>
      </c>
      <c r="B678" s="281" t="s">
        <v>880</v>
      </c>
      <c r="C678" s="280"/>
      <c r="D678" s="280">
        <v>1</v>
      </c>
      <c r="E678" s="280">
        <v>42</v>
      </c>
      <c r="F678" s="273"/>
    </row>
    <row r="679" spans="1:6" ht="51" x14ac:dyDescent="0.3">
      <c r="A679" s="283">
        <v>205330</v>
      </c>
      <c r="B679" s="281" t="s">
        <v>870</v>
      </c>
      <c r="C679" s="280"/>
      <c r="D679" s="280">
        <v>2</v>
      </c>
      <c r="E679" s="280">
        <v>22</v>
      </c>
      <c r="F679" s="273"/>
    </row>
    <row r="680" spans="1:6" ht="40.799999999999997" x14ac:dyDescent="0.3">
      <c r="A680" s="283">
        <v>205783</v>
      </c>
      <c r="B680" s="281" t="s">
        <v>1571</v>
      </c>
      <c r="C680" s="280"/>
      <c r="D680" s="280">
        <v>1</v>
      </c>
      <c r="E680" s="280">
        <v>22</v>
      </c>
      <c r="F680" s="273"/>
    </row>
    <row r="681" spans="1:6" ht="61.2" x14ac:dyDescent="0.3">
      <c r="A681" s="283">
        <v>205798</v>
      </c>
      <c r="B681" s="279" t="s">
        <v>1033</v>
      </c>
      <c r="C681" s="280"/>
      <c r="D681" s="280">
        <v>2</v>
      </c>
      <c r="E681" s="282">
        <v>23</v>
      </c>
      <c r="F681" s="273"/>
    </row>
    <row r="682" spans="1:6" ht="61.2" x14ac:dyDescent="0.3">
      <c r="A682" s="283">
        <v>205802</v>
      </c>
      <c r="B682" s="279" t="s">
        <v>1097</v>
      </c>
      <c r="C682" s="280"/>
      <c r="D682" s="280">
        <v>2</v>
      </c>
      <c r="E682" s="280">
        <v>42</v>
      </c>
      <c r="F682" s="273"/>
    </row>
    <row r="683" spans="1:6" ht="61.2" x14ac:dyDescent="0.3">
      <c r="A683" s="283">
        <v>205803</v>
      </c>
      <c r="B683" s="279" t="s">
        <v>1098</v>
      </c>
      <c r="C683" s="280"/>
      <c r="D683" s="280">
        <v>2</v>
      </c>
      <c r="E683" s="280">
        <v>22</v>
      </c>
      <c r="F683" s="273"/>
    </row>
    <row r="684" spans="1:6" ht="51" x14ac:dyDescent="0.3">
      <c r="A684" s="283">
        <v>205805</v>
      </c>
      <c r="B684" s="281" t="s">
        <v>869</v>
      </c>
      <c r="C684" s="280"/>
      <c r="D684" s="280">
        <v>2</v>
      </c>
      <c r="E684" s="280">
        <v>42</v>
      </c>
      <c r="F684" s="273"/>
    </row>
    <row r="685" spans="1:6" ht="51" x14ac:dyDescent="0.3">
      <c r="A685" s="283">
        <v>205809</v>
      </c>
      <c r="B685" s="279" t="s">
        <v>1025</v>
      </c>
      <c r="C685" s="280"/>
      <c r="D685" s="280">
        <v>2</v>
      </c>
      <c r="E685" s="280">
        <v>22</v>
      </c>
      <c r="F685" s="273"/>
    </row>
    <row r="686" spans="1:6" ht="51" x14ac:dyDescent="0.3">
      <c r="A686" s="283">
        <v>205810</v>
      </c>
      <c r="B686" s="281" t="s">
        <v>1024</v>
      </c>
      <c r="C686" s="280"/>
      <c r="D686" s="280">
        <v>2</v>
      </c>
      <c r="E686" s="280">
        <v>42</v>
      </c>
      <c r="F686" s="273"/>
    </row>
    <row r="687" spans="1:6" ht="51" x14ac:dyDescent="0.3">
      <c r="A687" s="283">
        <v>208056</v>
      </c>
      <c r="B687" s="281" t="s">
        <v>1574</v>
      </c>
      <c r="C687" s="280"/>
      <c r="D687" s="280">
        <v>1</v>
      </c>
      <c r="E687" s="280">
        <v>22</v>
      </c>
      <c r="F687" s="273"/>
    </row>
    <row r="688" spans="1:6" ht="51" x14ac:dyDescent="0.3">
      <c r="A688" s="283">
        <v>212523</v>
      </c>
      <c r="B688" s="281" t="s">
        <v>959</v>
      </c>
      <c r="C688" s="280"/>
      <c r="D688" s="280">
        <v>2</v>
      </c>
      <c r="E688" s="280">
        <v>22</v>
      </c>
      <c r="F688" s="273"/>
    </row>
    <row r="689" spans="1:6" ht="51" x14ac:dyDescent="0.3">
      <c r="A689" s="283">
        <v>212524</v>
      </c>
      <c r="B689" s="281" t="s">
        <v>958</v>
      </c>
      <c r="C689" s="280"/>
      <c r="D689" s="280">
        <v>2</v>
      </c>
      <c r="E689" s="280">
        <v>42</v>
      </c>
      <c r="F689" s="273"/>
    </row>
    <row r="690" spans="1:6" ht="61.2" x14ac:dyDescent="0.3">
      <c r="A690" s="283">
        <v>212619</v>
      </c>
      <c r="B690" s="279" t="s">
        <v>1080</v>
      </c>
      <c r="C690" s="280"/>
      <c r="D690" s="280">
        <v>2</v>
      </c>
      <c r="E690" s="280">
        <v>22</v>
      </c>
      <c r="F690" s="273"/>
    </row>
    <row r="691" spans="1:6" ht="61.2" x14ac:dyDescent="0.3">
      <c r="A691" s="283">
        <v>212620</v>
      </c>
      <c r="B691" s="281" t="s">
        <v>1079</v>
      </c>
      <c r="C691" s="280"/>
      <c r="D691" s="280">
        <v>2</v>
      </c>
      <c r="E691" s="280">
        <v>42</v>
      </c>
      <c r="F691" s="273"/>
    </row>
    <row r="692" spans="1:6" ht="61.2" x14ac:dyDescent="0.3">
      <c r="A692" s="283">
        <v>212622</v>
      </c>
      <c r="B692" s="279" t="s">
        <v>1077</v>
      </c>
      <c r="C692" s="280"/>
      <c r="D692" s="280">
        <v>2</v>
      </c>
      <c r="E692" s="280">
        <v>22</v>
      </c>
      <c r="F692" s="273"/>
    </row>
    <row r="693" spans="1:6" ht="61.2" x14ac:dyDescent="0.3">
      <c r="A693" s="283">
        <v>212623</v>
      </c>
      <c r="B693" s="279" t="s">
        <v>1076</v>
      </c>
      <c r="C693" s="280"/>
      <c r="D693" s="280">
        <v>2</v>
      </c>
      <c r="E693" s="280">
        <v>42</v>
      </c>
      <c r="F693" s="273"/>
    </row>
    <row r="694" spans="1:6" ht="51" x14ac:dyDescent="0.3">
      <c r="A694" s="283">
        <v>212627</v>
      </c>
      <c r="B694" s="279" t="s">
        <v>1022</v>
      </c>
      <c r="C694" s="280"/>
      <c r="D694" s="280">
        <v>2</v>
      </c>
      <c r="E694" s="280">
        <v>22</v>
      </c>
      <c r="F694" s="273"/>
    </row>
    <row r="695" spans="1:6" ht="51" x14ac:dyDescent="0.3">
      <c r="A695" s="283">
        <v>212628</v>
      </c>
      <c r="B695" s="281" t="s">
        <v>1021</v>
      </c>
      <c r="C695" s="280"/>
      <c r="D695" s="280">
        <v>2</v>
      </c>
      <c r="E695" s="280">
        <v>42</v>
      </c>
      <c r="F695" s="273"/>
    </row>
    <row r="696" spans="1:6" ht="51" x14ac:dyDescent="0.3">
      <c r="A696" s="283">
        <v>212633</v>
      </c>
      <c r="B696" s="281" t="s">
        <v>1019</v>
      </c>
      <c r="C696" s="280"/>
      <c r="D696" s="280">
        <v>2</v>
      </c>
      <c r="E696" s="280">
        <v>22</v>
      </c>
      <c r="F696" s="273"/>
    </row>
    <row r="697" spans="1:6" ht="51" x14ac:dyDescent="0.3">
      <c r="A697" s="283">
        <v>212635</v>
      </c>
      <c r="B697" s="281" t="s">
        <v>1018</v>
      </c>
      <c r="C697" s="280"/>
      <c r="D697" s="280">
        <v>2</v>
      </c>
      <c r="E697" s="280">
        <v>42</v>
      </c>
      <c r="F697" s="273"/>
    </row>
    <row r="698" spans="1:6" ht="61.2" x14ac:dyDescent="0.3">
      <c r="A698" s="283">
        <v>212807</v>
      </c>
      <c r="B698" s="281" t="s">
        <v>1580</v>
      </c>
      <c r="C698" s="280"/>
      <c r="D698" s="280">
        <v>2</v>
      </c>
      <c r="E698" s="280">
        <v>22</v>
      </c>
      <c r="F698" s="273"/>
    </row>
    <row r="699" spans="1:6" ht="61.2" x14ac:dyDescent="0.3">
      <c r="A699" s="283">
        <v>212811</v>
      </c>
      <c r="B699" s="279" t="s">
        <v>1581</v>
      </c>
      <c r="C699" s="280"/>
      <c r="D699" s="280">
        <v>2</v>
      </c>
      <c r="E699" s="280">
        <v>42</v>
      </c>
      <c r="F699" s="273"/>
    </row>
    <row r="700" spans="1:6" ht="51" x14ac:dyDescent="0.3">
      <c r="A700" s="283">
        <v>216591</v>
      </c>
      <c r="B700" s="281" t="s">
        <v>839</v>
      </c>
      <c r="C700" s="280"/>
      <c r="D700" s="280">
        <v>2</v>
      </c>
      <c r="E700" s="282">
        <v>23</v>
      </c>
      <c r="F700" s="273"/>
    </row>
    <row r="701" spans="1:6" ht="51" x14ac:dyDescent="0.3">
      <c r="A701" s="283">
        <v>222942</v>
      </c>
      <c r="B701" s="279" t="s">
        <v>2792</v>
      </c>
      <c r="C701" s="280"/>
      <c r="D701" s="280">
        <v>2</v>
      </c>
      <c r="E701" s="280">
        <v>42</v>
      </c>
      <c r="F701" s="273"/>
    </row>
    <row r="702" spans="1:6" ht="51" x14ac:dyDescent="0.3">
      <c r="A702" s="283">
        <v>222953</v>
      </c>
      <c r="B702" s="279" t="s">
        <v>2793</v>
      </c>
      <c r="C702" s="280"/>
      <c r="D702" s="280">
        <v>2</v>
      </c>
      <c r="E702" s="280">
        <v>28</v>
      </c>
      <c r="F702" s="273"/>
    </row>
    <row r="703" spans="1:6" ht="51" x14ac:dyDescent="0.3">
      <c r="A703" s="283">
        <v>233366</v>
      </c>
      <c r="B703" s="279" t="s">
        <v>889</v>
      </c>
      <c r="C703" s="280"/>
      <c r="D703" s="280">
        <v>2</v>
      </c>
      <c r="E703" s="280">
        <v>22</v>
      </c>
      <c r="F703" s="273"/>
    </row>
    <row r="704" spans="1:6" ht="40.799999999999997" x14ac:dyDescent="0.3">
      <c r="A704" s="283">
        <v>236121</v>
      </c>
      <c r="B704" s="279" t="s">
        <v>1091</v>
      </c>
      <c r="C704" s="280"/>
      <c r="D704" s="280">
        <v>2</v>
      </c>
      <c r="E704" s="280">
        <v>28</v>
      </c>
      <c r="F704" s="273"/>
    </row>
    <row r="705" spans="1:6" ht="61.2" x14ac:dyDescent="0.3">
      <c r="A705" s="283">
        <v>236842</v>
      </c>
      <c r="B705" s="281" t="s">
        <v>898</v>
      </c>
      <c r="C705" s="280"/>
      <c r="D705" s="280">
        <v>1</v>
      </c>
      <c r="E705" s="280">
        <v>22</v>
      </c>
      <c r="F705" s="273"/>
    </row>
    <row r="706" spans="1:6" ht="61.2" x14ac:dyDescent="0.3">
      <c r="A706" s="283">
        <v>236845</v>
      </c>
      <c r="B706" s="281" t="s">
        <v>896</v>
      </c>
      <c r="C706" s="280"/>
      <c r="D706" s="280">
        <v>1</v>
      </c>
      <c r="E706" s="280">
        <v>22</v>
      </c>
      <c r="F706" s="273"/>
    </row>
    <row r="707" spans="1:6" ht="51" x14ac:dyDescent="0.3">
      <c r="A707" s="283">
        <v>236852</v>
      </c>
      <c r="B707" s="281" t="s">
        <v>1125</v>
      </c>
      <c r="C707" s="280"/>
      <c r="D707" s="280">
        <v>2</v>
      </c>
      <c r="E707" s="280">
        <v>22</v>
      </c>
      <c r="F707" s="273"/>
    </row>
    <row r="708" spans="1:6" ht="40.799999999999997" x14ac:dyDescent="0.3">
      <c r="A708" s="283">
        <v>236853</v>
      </c>
      <c r="B708" s="279" t="s">
        <v>1137</v>
      </c>
      <c r="C708" s="280"/>
      <c r="D708" s="280">
        <v>2</v>
      </c>
      <c r="E708" s="280">
        <v>22</v>
      </c>
      <c r="F708" s="273"/>
    </row>
    <row r="709" spans="1:6" ht="40.799999999999997" x14ac:dyDescent="0.3">
      <c r="A709" s="283">
        <v>236854</v>
      </c>
      <c r="B709" s="279" t="s">
        <v>1134</v>
      </c>
      <c r="C709" s="280"/>
      <c r="D709" s="280">
        <v>2</v>
      </c>
      <c r="E709" s="280">
        <v>22</v>
      </c>
      <c r="F709" s="273"/>
    </row>
    <row r="710" spans="1:6" ht="40.799999999999997" x14ac:dyDescent="0.3">
      <c r="A710" s="283">
        <v>236855</v>
      </c>
      <c r="B710" s="279" t="s">
        <v>1131</v>
      </c>
      <c r="C710" s="280"/>
      <c r="D710" s="280">
        <v>2</v>
      </c>
      <c r="E710" s="280">
        <v>22</v>
      </c>
      <c r="F710" s="273"/>
    </row>
    <row r="711" spans="1:6" ht="51" x14ac:dyDescent="0.3">
      <c r="A711" s="283">
        <v>236856</v>
      </c>
      <c r="B711" s="279" t="s">
        <v>1128</v>
      </c>
      <c r="C711" s="280"/>
      <c r="D711" s="280">
        <v>2</v>
      </c>
      <c r="E711" s="280">
        <v>22</v>
      </c>
      <c r="F711" s="273"/>
    </row>
    <row r="712" spans="1:6" ht="40.799999999999997" x14ac:dyDescent="0.3">
      <c r="A712" s="283">
        <v>236860</v>
      </c>
      <c r="B712" s="279" t="s">
        <v>3031</v>
      </c>
      <c r="C712" s="280"/>
      <c r="D712" s="280">
        <v>2</v>
      </c>
      <c r="E712" s="280">
        <v>22</v>
      </c>
      <c r="F712" s="273"/>
    </row>
    <row r="713" spans="1:6" ht="51" x14ac:dyDescent="0.3">
      <c r="A713" s="283">
        <v>236861</v>
      </c>
      <c r="B713" s="279" t="s">
        <v>1140</v>
      </c>
      <c r="C713" s="280"/>
      <c r="D713" s="280">
        <v>2</v>
      </c>
      <c r="E713" s="280">
        <v>22</v>
      </c>
      <c r="F713" s="273"/>
    </row>
    <row r="714" spans="1:6" ht="51" x14ac:dyDescent="0.3">
      <c r="A714" s="283">
        <v>236862</v>
      </c>
      <c r="B714" s="281" t="s">
        <v>1007</v>
      </c>
      <c r="C714" s="280"/>
      <c r="D714" s="280">
        <v>2</v>
      </c>
      <c r="E714" s="280">
        <v>22</v>
      </c>
      <c r="F714" s="273"/>
    </row>
    <row r="715" spans="1:6" ht="51" x14ac:dyDescent="0.3">
      <c r="A715" s="283">
        <v>236863</v>
      </c>
      <c r="B715" s="279" t="s">
        <v>1004</v>
      </c>
      <c r="C715" s="280"/>
      <c r="D715" s="280">
        <v>2</v>
      </c>
      <c r="E715" s="280">
        <v>22</v>
      </c>
      <c r="F715" s="273"/>
    </row>
    <row r="716" spans="1:6" ht="51" x14ac:dyDescent="0.3">
      <c r="A716" s="283">
        <v>236865</v>
      </c>
      <c r="B716" s="281" t="s">
        <v>1064</v>
      </c>
      <c r="C716" s="280"/>
      <c r="D716" s="280">
        <v>2</v>
      </c>
      <c r="E716" s="280">
        <v>22</v>
      </c>
      <c r="F716" s="273"/>
    </row>
    <row r="717" spans="1:6" ht="51" x14ac:dyDescent="0.3">
      <c r="A717" s="283">
        <v>236866</v>
      </c>
      <c r="B717" s="279" t="s">
        <v>1058</v>
      </c>
      <c r="C717" s="280"/>
      <c r="D717" s="280">
        <v>2</v>
      </c>
      <c r="E717" s="280">
        <v>22</v>
      </c>
      <c r="F717" s="273"/>
    </row>
    <row r="718" spans="1:6" ht="51" x14ac:dyDescent="0.3">
      <c r="A718" s="283">
        <v>236868</v>
      </c>
      <c r="B718" s="279" t="s">
        <v>1124</v>
      </c>
      <c r="C718" s="280"/>
      <c r="D718" s="280">
        <v>2</v>
      </c>
      <c r="E718" s="280">
        <v>42</v>
      </c>
      <c r="F718" s="273"/>
    </row>
    <row r="719" spans="1:6" ht="40.799999999999997" x14ac:dyDescent="0.3">
      <c r="A719" s="283">
        <v>236869</v>
      </c>
      <c r="B719" s="279" t="s">
        <v>1136</v>
      </c>
      <c r="C719" s="280"/>
      <c r="D719" s="280">
        <v>2</v>
      </c>
      <c r="E719" s="280">
        <v>42</v>
      </c>
      <c r="F719" s="273"/>
    </row>
    <row r="720" spans="1:6" ht="40.799999999999997" x14ac:dyDescent="0.3">
      <c r="A720" s="283">
        <v>236870</v>
      </c>
      <c r="B720" s="279" t="s">
        <v>1133</v>
      </c>
      <c r="C720" s="280"/>
      <c r="D720" s="280">
        <v>2</v>
      </c>
      <c r="E720" s="280">
        <v>42</v>
      </c>
      <c r="F720" s="273"/>
    </row>
    <row r="721" spans="1:6" ht="40.799999999999997" x14ac:dyDescent="0.3">
      <c r="A721" s="283">
        <v>236871</v>
      </c>
      <c r="B721" s="279" t="s">
        <v>1130</v>
      </c>
      <c r="C721" s="280"/>
      <c r="D721" s="280">
        <v>2</v>
      </c>
      <c r="E721" s="280">
        <v>42</v>
      </c>
      <c r="F721" s="273"/>
    </row>
    <row r="722" spans="1:6" ht="51" x14ac:dyDescent="0.3">
      <c r="A722" s="283">
        <v>236872</v>
      </c>
      <c r="B722" s="279" t="s">
        <v>1127</v>
      </c>
      <c r="C722" s="280"/>
      <c r="D722" s="280">
        <v>2</v>
      </c>
      <c r="E722" s="280">
        <v>42</v>
      </c>
      <c r="F722" s="273"/>
    </row>
    <row r="723" spans="1:6" ht="40.799999999999997" x14ac:dyDescent="0.3">
      <c r="A723" s="283">
        <v>236873</v>
      </c>
      <c r="B723" s="281" t="s">
        <v>3032</v>
      </c>
      <c r="C723" s="280"/>
      <c r="D723" s="280">
        <v>2</v>
      </c>
      <c r="E723" s="280">
        <v>42</v>
      </c>
      <c r="F723" s="273"/>
    </row>
    <row r="724" spans="1:6" ht="51" x14ac:dyDescent="0.3">
      <c r="A724" s="283">
        <v>236874</v>
      </c>
      <c r="B724" s="279" t="s">
        <v>1139</v>
      </c>
      <c r="C724" s="280"/>
      <c r="D724" s="280">
        <v>2</v>
      </c>
      <c r="E724" s="280">
        <v>42</v>
      </c>
      <c r="F724" s="273"/>
    </row>
    <row r="725" spans="1:6" ht="51" x14ac:dyDescent="0.3">
      <c r="A725" s="283">
        <v>236875</v>
      </c>
      <c r="B725" s="281" t="s">
        <v>1006</v>
      </c>
      <c r="C725" s="280"/>
      <c r="D725" s="280">
        <v>2</v>
      </c>
      <c r="E725" s="280">
        <v>42</v>
      </c>
      <c r="F725" s="273"/>
    </row>
    <row r="726" spans="1:6" ht="51" x14ac:dyDescent="0.3">
      <c r="A726" s="283">
        <v>236876</v>
      </c>
      <c r="B726" s="281" t="s">
        <v>1003</v>
      </c>
      <c r="C726" s="280"/>
      <c r="D726" s="280">
        <v>2</v>
      </c>
      <c r="E726" s="280">
        <v>42</v>
      </c>
      <c r="F726" s="273"/>
    </row>
    <row r="727" spans="1:6" ht="51" x14ac:dyDescent="0.3">
      <c r="A727" s="283">
        <v>236877</v>
      </c>
      <c r="B727" s="279" t="s">
        <v>1063</v>
      </c>
      <c r="C727" s="280"/>
      <c r="D727" s="280">
        <v>2</v>
      </c>
      <c r="E727" s="280">
        <v>42</v>
      </c>
      <c r="F727" s="273"/>
    </row>
    <row r="728" spans="1:6" ht="51" x14ac:dyDescent="0.3">
      <c r="A728" s="283">
        <v>236878</v>
      </c>
      <c r="B728" s="279" t="s">
        <v>1057</v>
      </c>
      <c r="C728" s="280"/>
      <c r="D728" s="280">
        <v>2</v>
      </c>
      <c r="E728" s="280">
        <v>42</v>
      </c>
      <c r="F728" s="273"/>
    </row>
    <row r="729" spans="1:6" ht="61.2" x14ac:dyDescent="0.3">
      <c r="A729" s="283">
        <v>236879</v>
      </c>
      <c r="B729" s="279" t="s">
        <v>897</v>
      </c>
      <c r="C729" s="280"/>
      <c r="D729" s="280">
        <v>1</v>
      </c>
      <c r="E729" s="280">
        <v>42</v>
      </c>
      <c r="F729" s="273"/>
    </row>
    <row r="730" spans="1:6" ht="61.2" x14ac:dyDescent="0.3">
      <c r="A730" s="283">
        <v>236880</v>
      </c>
      <c r="B730" s="279" t="s">
        <v>895</v>
      </c>
      <c r="C730" s="280"/>
      <c r="D730" s="280">
        <v>1</v>
      </c>
      <c r="E730" s="280">
        <v>42</v>
      </c>
      <c r="F730" s="273"/>
    </row>
    <row r="731" spans="1:6" ht="61.2" x14ac:dyDescent="0.3">
      <c r="A731" s="283">
        <v>245587</v>
      </c>
      <c r="B731" s="279" t="s">
        <v>1594</v>
      </c>
      <c r="C731" s="280"/>
      <c r="D731" s="280">
        <v>1</v>
      </c>
      <c r="E731" s="282">
        <v>23</v>
      </c>
      <c r="F731" s="273"/>
    </row>
    <row r="732" spans="1:6" ht="40.799999999999997" x14ac:dyDescent="0.3">
      <c r="A732" s="283">
        <v>246896</v>
      </c>
      <c r="B732" s="281" t="s">
        <v>1595</v>
      </c>
      <c r="C732" s="280"/>
      <c r="D732" s="280">
        <v>1</v>
      </c>
      <c r="E732" s="280">
        <v>22</v>
      </c>
      <c r="F732" s="273"/>
    </row>
    <row r="733" spans="1:6" ht="61.2" x14ac:dyDescent="0.3">
      <c r="A733" s="283">
        <v>247001</v>
      </c>
      <c r="B733" s="281" t="s">
        <v>1032</v>
      </c>
      <c r="C733" s="280"/>
      <c r="D733" s="280">
        <v>2</v>
      </c>
      <c r="E733" s="280">
        <v>42</v>
      </c>
      <c r="F733" s="273"/>
    </row>
    <row r="734" spans="1:6" ht="61.2" x14ac:dyDescent="0.3">
      <c r="A734" s="283">
        <v>255947</v>
      </c>
      <c r="B734" s="281" t="s">
        <v>3033</v>
      </c>
      <c r="C734" s="280"/>
      <c r="D734" s="280">
        <v>2</v>
      </c>
      <c r="E734" s="280">
        <v>22</v>
      </c>
      <c r="F734" s="273"/>
    </row>
    <row r="735" spans="1:6" ht="61.2" x14ac:dyDescent="0.3">
      <c r="A735" s="283">
        <v>256063</v>
      </c>
      <c r="B735" s="281" t="s">
        <v>3034</v>
      </c>
      <c r="C735" s="280"/>
      <c r="D735" s="280">
        <v>2</v>
      </c>
      <c r="E735" s="280">
        <v>22</v>
      </c>
      <c r="F735" s="273"/>
    </row>
    <row r="736" spans="1:6" ht="61.2" x14ac:dyDescent="0.3">
      <c r="A736" s="283">
        <v>266918</v>
      </c>
      <c r="B736" s="279" t="s">
        <v>1597</v>
      </c>
      <c r="C736" s="280"/>
      <c r="D736" s="280">
        <v>1</v>
      </c>
      <c r="E736" s="280">
        <v>22</v>
      </c>
      <c r="F736" s="273"/>
    </row>
    <row r="737" spans="1:6" ht="40.799999999999997" x14ac:dyDescent="0.3">
      <c r="A737" s="283">
        <v>268927</v>
      </c>
      <c r="B737" s="281" t="s">
        <v>1598</v>
      </c>
      <c r="C737" s="280"/>
      <c r="D737" s="280">
        <v>1</v>
      </c>
      <c r="E737" s="280">
        <v>22</v>
      </c>
      <c r="F737" s="273"/>
    </row>
    <row r="738" spans="1:6" ht="51" x14ac:dyDescent="0.3">
      <c r="A738" s="283">
        <v>272385</v>
      </c>
      <c r="B738" s="279" t="s">
        <v>981</v>
      </c>
      <c r="C738" s="280"/>
      <c r="D738" s="280">
        <v>2</v>
      </c>
      <c r="E738" s="280">
        <v>22</v>
      </c>
      <c r="F738" s="273"/>
    </row>
    <row r="739" spans="1:6" ht="51" x14ac:dyDescent="0.3">
      <c r="A739" s="283">
        <v>272386</v>
      </c>
      <c r="B739" s="279" t="s">
        <v>980</v>
      </c>
      <c r="C739" s="280"/>
      <c r="D739" s="280">
        <v>2</v>
      </c>
      <c r="E739" s="280">
        <v>42</v>
      </c>
      <c r="F739" s="273"/>
    </row>
    <row r="740" spans="1:6" ht="51" x14ac:dyDescent="0.3">
      <c r="A740" s="283">
        <v>273829</v>
      </c>
      <c r="B740" s="279" t="s">
        <v>3035</v>
      </c>
      <c r="C740" s="280"/>
      <c r="D740" s="280">
        <v>1</v>
      </c>
      <c r="E740" s="280">
        <v>22</v>
      </c>
      <c r="F740" s="273"/>
    </row>
    <row r="741" spans="1:6" ht="51" x14ac:dyDescent="0.3">
      <c r="A741" s="283">
        <v>273831</v>
      </c>
      <c r="B741" s="281" t="s">
        <v>3036</v>
      </c>
      <c r="C741" s="280"/>
      <c r="D741" s="280">
        <v>2</v>
      </c>
      <c r="E741" s="280">
        <v>22</v>
      </c>
      <c r="F741" s="273"/>
    </row>
    <row r="742" spans="1:6" ht="51" x14ac:dyDescent="0.3">
      <c r="A742" s="283">
        <v>273832</v>
      </c>
      <c r="B742" s="281" t="s">
        <v>3037</v>
      </c>
      <c r="C742" s="280"/>
      <c r="D742" s="280">
        <v>2</v>
      </c>
      <c r="E742" s="280">
        <v>42</v>
      </c>
      <c r="F742" s="273"/>
    </row>
    <row r="743" spans="1:6" ht="51" x14ac:dyDescent="0.3">
      <c r="A743" s="283">
        <v>273833</v>
      </c>
      <c r="B743" s="281" t="s">
        <v>3038</v>
      </c>
      <c r="C743" s="280"/>
      <c r="D743" s="280">
        <v>2</v>
      </c>
      <c r="E743" s="280">
        <v>28</v>
      </c>
      <c r="F743" s="273"/>
    </row>
    <row r="744" spans="1:6" ht="40.799999999999997" x14ac:dyDescent="0.3">
      <c r="A744" s="283">
        <v>276561</v>
      </c>
      <c r="B744" s="281" t="s">
        <v>837</v>
      </c>
      <c r="C744" s="280"/>
      <c r="D744" s="280">
        <v>2</v>
      </c>
      <c r="E744" s="280">
        <v>22</v>
      </c>
      <c r="F744" s="273"/>
    </row>
    <row r="745" spans="1:6" ht="40.799999999999997" x14ac:dyDescent="0.3">
      <c r="A745" s="283">
        <v>276562</v>
      </c>
      <c r="B745" s="279" t="s">
        <v>836</v>
      </c>
      <c r="C745" s="280"/>
      <c r="D745" s="280">
        <v>2</v>
      </c>
      <c r="E745" s="280">
        <v>42</v>
      </c>
      <c r="F745" s="273"/>
    </row>
    <row r="746" spans="1:6" ht="40.799999999999997" x14ac:dyDescent="0.3">
      <c r="A746" s="283">
        <v>288784</v>
      </c>
      <c r="B746" s="281" t="s">
        <v>1052</v>
      </c>
      <c r="C746" s="280"/>
      <c r="D746" s="280">
        <v>2</v>
      </c>
      <c r="E746" s="280">
        <v>22</v>
      </c>
      <c r="F746" s="273"/>
    </row>
    <row r="747" spans="1:6" ht="40.799999999999997" x14ac:dyDescent="0.3">
      <c r="A747" s="283">
        <v>288786</v>
      </c>
      <c r="B747" s="279" t="s">
        <v>1051</v>
      </c>
      <c r="C747" s="280"/>
      <c r="D747" s="280">
        <v>2</v>
      </c>
      <c r="E747" s="280">
        <v>42</v>
      </c>
      <c r="F747" s="273"/>
    </row>
    <row r="748" spans="1:6" ht="51" x14ac:dyDescent="0.3">
      <c r="A748" s="283">
        <v>289535</v>
      </c>
      <c r="B748" s="279" t="s">
        <v>988</v>
      </c>
      <c r="C748" s="280"/>
      <c r="D748" s="280">
        <v>2</v>
      </c>
      <c r="E748" s="280">
        <v>22</v>
      </c>
      <c r="F748" s="273"/>
    </row>
    <row r="749" spans="1:6" ht="51" x14ac:dyDescent="0.3">
      <c r="A749" s="283">
        <v>289572</v>
      </c>
      <c r="B749" s="279" t="s">
        <v>987</v>
      </c>
      <c r="C749" s="280"/>
      <c r="D749" s="280">
        <v>2</v>
      </c>
      <c r="E749" s="280">
        <v>42</v>
      </c>
      <c r="F749" s="273"/>
    </row>
    <row r="750" spans="1:6" ht="51" x14ac:dyDescent="0.3">
      <c r="A750" s="283">
        <v>290735</v>
      </c>
      <c r="B750" s="279" t="s">
        <v>1244</v>
      </c>
      <c r="C750" s="280"/>
      <c r="D750" s="280">
        <v>2</v>
      </c>
      <c r="E750" s="280">
        <v>22</v>
      </c>
      <c r="F750" s="273"/>
    </row>
    <row r="751" spans="1:6" ht="51" x14ac:dyDescent="0.3">
      <c r="A751" s="283">
        <v>290736</v>
      </c>
      <c r="B751" s="281" t="s">
        <v>1243</v>
      </c>
      <c r="C751" s="280"/>
      <c r="D751" s="280">
        <v>2</v>
      </c>
      <c r="E751" s="280">
        <v>42</v>
      </c>
      <c r="F751" s="273"/>
    </row>
    <row r="752" spans="1:6" ht="51" x14ac:dyDescent="0.3">
      <c r="A752" s="283">
        <v>290752</v>
      </c>
      <c r="B752" s="281" t="s">
        <v>3039</v>
      </c>
      <c r="C752" s="280"/>
      <c r="D752" s="280">
        <v>2</v>
      </c>
      <c r="E752" s="280">
        <v>22</v>
      </c>
      <c r="F752" s="273"/>
    </row>
    <row r="753" spans="1:6" ht="51" x14ac:dyDescent="0.3">
      <c r="A753" s="283">
        <v>290753</v>
      </c>
      <c r="B753" s="281" t="s">
        <v>3040</v>
      </c>
      <c r="C753" s="280"/>
      <c r="D753" s="280">
        <v>2</v>
      </c>
      <c r="E753" s="280">
        <v>42</v>
      </c>
      <c r="F753" s="273"/>
    </row>
    <row r="754" spans="1:6" ht="51" x14ac:dyDescent="0.3">
      <c r="A754" s="283">
        <v>292631</v>
      </c>
      <c r="B754" s="279" t="s">
        <v>3041</v>
      </c>
      <c r="C754" s="280"/>
      <c r="D754" s="280">
        <v>2</v>
      </c>
      <c r="E754" s="280">
        <v>22</v>
      </c>
      <c r="F754" s="273"/>
    </row>
    <row r="755" spans="1:6" ht="51" x14ac:dyDescent="0.3">
      <c r="A755" s="283">
        <v>292632</v>
      </c>
      <c r="B755" s="281" t="s">
        <v>3042</v>
      </c>
      <c r="C755" s="280"/>
      <c r="D755" s="280">
        <v>2</v>
      </c>
      <c r="E755" s="280">
        <v>42</v>
      </c>
      <c r="F755" s="273"/>
    </row>
    <row r="756" spans="1:6" ht="51" x14ac:dyDescent="0.3">
      <c r="A756" s="283">
        <v>292843</v>
      </c>
      <c r="B756" s="279" t="s">
        <v>935</v>
      </c>
      <c r="C756" s="280"/>
      <c r="D756" s="280">
        <v>2</v>
      </c>
      <c r="E756" s="280">
        <v>22</v>
      </c>
      <c r="F756" s="273"/>
    </row>
    <row r="757" spans="1:6" ht="51" x14ac:dyDescent="0.3">
      <c r="A757" s="283">
        <v>292844</v>
      </c>
      <c r="B757" s="279" t="s">
        <v>934</v>
      </c>
      <c r="C757" s="280"/>
      <c r="D757" s="280">
        <v>2</v>
      </c>
      <c r="E757" s="280">
        <v>42</v>
      </c>
      <c r="F757" s="273"/>
    </row>
    <row r="758" spans="1:6" ht="51" x14ac:dyDescent="0.3">
      <c r="A758" s="283">
        <v>292845</v>
      </c>
      <c r="B758" s="279" t="s">
        <v>936</v>
      </c>
      <c r="C758" s="280"/>
      <c r="D758" s="280">
        <v>1</v>
      </c>
      <c r="E758" s="280">
        <v>22</v>
      </c>
      <c r="F758" s="273"/>
    </row>
    <row r="759" spans="1:6" ht="40.799999999999997" x14ac:dyDescent="0.3">
      <c r="A759" s="283">
        <v>292862</v>
      </c>
      <c r="B759" s="279" t="s">
        <v>1241</v>
      </c>
      <c r="C759" s="280"/>
      <c r="D759" s="280">
        <v>2</v>
      </c>
      <c r="E759" s="280">
        <v>22</v>
      </c>
      <c r="F759" s="273"/>
    </row>
    <row r="760" spans="1:6" ht="40.799999999999997" x14ac:dyDescent="0.3">
      <c r="A760" s="283">
        <v>292863</v>
      </c>
      <c r="B760" s="281" t="s">
        <v>1240</v>
      </c>
      <c r="C760" s="280"/>
      <c r="D760" s="280">
        <v>2</v>
      </c>
      <c r="E760" s="280">
        <v>42</v>
      </c>
      <c r="F760" s="273"/>
    </row>
    <row r="761" spans="1:6" ht="51" x14ac:dyDescent="0.3">
      <c r="A761" s="283">
        <v>293530</v>
      </c>
      <c r="B761" s="279" t="s">
        <v>1170</v>
      </c>
      <c r="C761" s="280"/>
      <c r="D761" s="280">
        <v>2</v>
      </c>
      <c r="E761" s="280">
        <v>22</v>
      </c>
      <c r="F761" s="273"/>
    </row>
    <row r="762" spans="1:6" ht="51" x14ac:dyDescent="0.3">
      <c r="A762" s="283">
        <v>293531</v>
      </c>
      <c r="B762" s="281" t="s">
        <v>1169</v>
      </c>
      <c r="C762" s="280"/>
      <c r="D762" s="280">
        <v>2</v>
      </c>
      <c r="E762" s="280">
        <v>42</v>
      </c>
      <c r="F762" s="273"/>
    </row>
    <row r="763" spans="1:6" ht="40.799999999999997" x14ac:dyDescent="0.3">
      <c r="A763" s="283">
        <v>293863</v>
      </c>
      <c r="B763" s="279" t="s">
        <v>1061</v>
      </c>
      <c r="C763" s="280"/>
      <c r="D763" s="280">
        <v>2</v>
      </c>
      <c r="E763" s="280">
        <v>22</v>
      </c>
      <c r="F763" s="273"/>
    </row>
    <row r="764" spans="1:6" ht="40.799999999999997" x14ac:dyDescent="0.3">
      <c r="A764" s="283">
        <v>293864</v>
      </c>
      <c r="B764" s="281" t="s">
        <v>1060</v>
      </c>
      <c r="C764" s="280"/>
      <c r="D764" s="280">
        <v>2</v>
      </c>
      <c r="E764" s="280">
        <v>42</v>
      </c>
      <c r="F764" s="273"/>
    </row>
    <row r="765" spans="1:6" ht="51" x14ac:dyDescent="0.3">
      <c r="A765" s="283">
        <v>294479</v>
      </c>
      <c r="B765" s="279" t="s">
        <v>932</v>
      </c>
      <c r="C765" s="280"/>
      <c r="D765" s="280">
        <v>2</v>
      </c>
      <c r="E765" s="280">
        <v>22</v>
      </c>
      <c r="F765" s="273"/>
    </row>
    <row r="766" spans="1:6" ht="51" x14ac:dyDescent="0.3">
      <c r="A766" s="283">
        <v>294480</v>
      </c>
      <c r="B766" s="279" t="s">
        <v>931</v>
      </c>
      <c r="C766" s="280"/>
      <c r="D766" s="280">
        <v>2</v>
      </c>
      <c r="E766" s="280">
        <v>42</v>
      </c>
      <c r="F766" s="273"/>
    </row>
    <row r="767" spans="1:6" ht="51" x14ac:dyDescent="0.3">
      <c r="A767" s="283">
        <v>294565</v>
      </c>
      <c r="B767" s="279" t="s">
        <v>950</v>
      </c>
      <c r="C767" s="280"/>
      <c r="D767" s="280">
        <v>2</v>
      </c>
      <c r="E767" s="280">
        <v>22</v>
      </c>
      <c r="F767" s="273"/>
    </row>
    <row r="768" spans="1:6" ht="51" x14ac:dyDescent="0.3">
      <c r="A768" s="283">
        <v>294567</v>
      </c>
      <c r="B768" s="279" t="s">
        <v>949</v>
      </c>
      <c r="C768" s="280"/>
      <c r="D768" s="280">
        <v>2</v>
      </c>
      <c r="E768" s="280">
        <v>42</v>
      </c>
      <c r="F768" s="273"/>
    </row>
    <row r="769" spans="1:6" ht="51" x14ac:dyDescent="0.3">
      <c r="A769" s="283">
        <v>305511</v>
      </c>
      <c r="B769" s="281" t="s">
        <v>1618</v>
      </c>
      <c r="C769" s="280"/>
      <c r="D769" s="280">
        <v>1</v>
      </c>
      <c r="E769" s="280">
        <v>22</v>
      </c>
      <c r="F769" s="273"/>
    </row>
    <row r="770" spans="1:6" ht="51" x14ac:dyDescent="0.3">
      <c r="A770" s="283">
        <v>310187</v>
      </c>
      <c r="B770" s="279" t="s">
        <v>1055</v>
      </c>
      <c r="C770" s="280"/>
      <c r="D770" s="280">
        <v>2</v>
      </c>
      <c r="E770" s="280">
        <v>22</v>
      </c>
      <c r="F770" s="273"/>
    </row>
    <row r="771" spans="1:6" ht="51" x14ac:dyDescent="0.3">
      <c r="A771" s="283">
        <v>310188</v>
      </c>
      <c r="B771" s="281" t="s">
        <v>1054</v>
      </c>
      <c r="C771" s="280"/>
      <c r="D771" s="280">
        <v>2</v>
      </c>
      <c r="E771" s="280">
        <v>42</v>
      </c>
      <c r="F771" s="273"/>
    </row>
    <row r="772" spans="1:6" ht="51" x14ac:dyDescent="0.3">
      <c r="A772" s="283">
        <v>317460</v>
      </c>
      <c r="B772" s="281" t="s">
        <v>2794</v>
      </c>
      <c r="C772" s="280"/>
      <c r="D772" s="280">
        <v>1</v>
      </c>
      <c r="E772" s="282">
        <v>23</v>
      </c>
      <c r="F772" s="273"/>
    </row>
    <row r="773" spans="1:6" ht="51" x14ac:dyDescent="0.3">
      <c r="A773" s="283">
        <v>317461</v>
      </c>
      <c r="B773" s="279" t="s">
        <v>2795</v>
      </c>
      <c r="C773" s="280"/>
      <c r="D773" s="280">
        <v>2</v>
      </c>
      <c r="E773" s="282">
        <v>23</v>
      </c>
      <c r="F773" s="273"/>
    </row>
    <row r="774" spans="1:6" ht="51" x14ac:dyDescent="0.3">
      <c r="A774" s="283">
        <v>317462</v>
      </c>
      <c r="B774" s="279" t="s">
        <v>2796</v>
      </c>
      <c r="C774" s="280"/>
      <c r="D774" s="280">
        <v>2</v>
      </c>
      <c r="E774" s="280">
        <v>42</v>
      </c>
      <c r="F774" s="273"/>
    </row>
    <row r="775" spans="1:6" ht="51" x14ac:dyDescent="0.3">
      <c r="A775" s="283">
        <v>317694</v>
      </c>
      <c r="B775" s="279" t="s">
        <v>1638</v>
      </c>
      <c r="C775" s="280"/>
      <c r="D775" s="280">
        <v>1</v>
      </c>
      <c r="E775" s="282">
        <v>23</v>
      </c>
      <c r="F775" s="273"/>
    </row>
    <row r="776" spans="1:6" ht="61.2" x14ac:dyDescent="0.3">
      <c r="A776" s="283">
        <v>317958</v>
      </c>
      <c r="B776" s="279" t="s">
        <v>2797</v>
      </c>
      <c r="C776" s="280"/>
      <c r="D776" s="280">
        <v>2</v>
      </c>
      <c r="E776" s="282">
        <v>23</v>
      </c>
      <c r="F776" s="273"/>
    </row>
    <row r="777" spans="1:6" ht="61.2" x14ac:dyDescent="0.3">
      <c r="A777" s="283">
        <v>318348</v>
      </c>
      <c r="B777" s="279" t="s">
        <v>2798</v>
      </c>
      <c r="C777" s="280"/>
      <c r="D777" s="280">
        <v>1</v>
      </c>
      <c r="E777" s="282">
        <v>23</v>
      </c>
      <c r="F777" s="273"/>
    </row>
    <row r="778" spans="1:6" ht="61.2" x14ac:dyDescent="0.3">
      <c r="A778" s="283">
        <v>318349</v>
      </c>
      <c r="B778" s="281" t="s">
        <v>2799</v>
      </c>
      <c r="C778" s="280"/>
      <c r="D778" s="280">
        <v>2</v>
      </c>
      <c r="E778" s="282">
        <v>23</v>
      </c>
      <c r="F778" s="273"/>
    </row>
    <row r="779" spans="1:6" ht="61.2" x14ac:dyDescent="0.3">
      <c r="A779" s="283">
        <v>318350</v>
      </c>
      <c r="B779" s="279" t="s">
        <v>2800</v>
      </c>
      <c r="C779" s="280"/>
      <c r="D779" s="280">
        <v>2</v>
      </c>
      <c r="E779" s="280">
        <v>42</v>
      </c>
      <c r="F779" s="273"/>
    </row>
    <row r="780" spans="1:6" ht="51" x14ac:dyDescent="0.3">
      <c r="A780" s="283">
        <v>327534</v>
      </c>
      <c r="B780" s="281" t="s">
        <v>2801</v>
      </c>
      <c r="C780" s="280"/>
      <c r="D780" s="280">
        <v>2</v>
      </c>
      <c r="E780" s="280">
        <v>22</v>
      </c>
      <c r="F780" s="273"/>
    </row>
    <row r="781" spans="1:6" ht="51" x14ac:dyDescent="0.3">
      <c r="A781" s="283">
        <v>328402</v>
      </c>
      <c r="B781" s="281" t="s">
        <v>2802</v>
      </c>
      <c r="C781" s="280"/>
      <c r="D781" s="280">
        <v>2</v>
      </c>
      <c r="E781" s="282">
        <v>23</v>
      </c>
      <c r="F781" s="273"/>
    </row>
    <row r="782" spans="1:6" ht="51" x14ac:dyDescent="0.3">
      <c r="A782" s="283">
        <v>328403</v>
      </c>
      <c r="B782" s="279" t="s">
        <v>2803</v>
      </c>
      <c r="C782" s="280"/>
      <c r="D782" s="280">
        <v>2</v>
      </c>
      <c r="E782" s="280">
        <v>42</v>
      </c>
      <c r="F782" s="273"/>
    </row>
    <row r="783" spans="1:6" ht="61.2" x14ac:dyDescent="0.3">
      <c r="A783" s="283">
        <v>328555</v>
      </c>
      <c r="B783" s="281" t="s">
        <v>3043</v>
      </c>
      <c r="C783" s="280"/>
      <c r="D783" s="280">
        <v>1</v>
      </c>
      <c r="E783" s="282">
        <v>23</v>
      </c>
      <c r="F783" s="273"/>
    </row>
    <row r="784" spans="1:6" ht="61.2" x14ac:dyDescent="0.3">
      <c r="A784" s="283">
        <v>328557</v>
      </c>
      <c r="B784" s="279" t="s">
        <v>3044</v>
      </c>
      <c r="C784" s="280"/>
      <c r="D784" s="280">
        <v>2</v>
      </c>
      <c r="E784" s="282">
        <v>23</v>
      </c>
      <c r="F784" s="273"/>
    </row>
    <row r="785" spans="1:6" ht="61.2" x14ac:dyDescent="0.3">
      <c r="A785" s="283">
        <v>328558</v>
      </c>
      <c r="B785" s="279" t="s">
        <v>3045</v>
      </c>
      <c r="C785" s="280"/>
      <c r="D785" s="280">
        <v>2</v>
      </c>
      <c r="E785" s="280">
        <v>42</v>
      </c>
      <c r="F785" s="273"/>
    </row>
    <row r="786" spans="1:6" ht="51" x14ac:dyDescent="0.3">
      <c r="A786" s="283">
        <v>328580</v>
      </c>
      <c r="B786" s="279" t="s">
        <v>2804</v>
      </c>
      <c r="C786" s="280"/>
      <c r="D786" s="280">
        <v>1</v>
      </c>
      <c r="E786" s="282">
        <v>23</v>
      </c>
      <c r="F786" s="273"/>
    </row>
    <row r="787" spans="1:6" ht="51" x14ac:dyDescent="0.3">
      <c r="A787" s="283">
        <v>328581</v>
      </c>
      <c r="B787" s="281" t="s">
        <v>2805</v>
      </c>
      <c r="C787" s="280"/>
      <c r="D787" s="280">
        <v>2</v>
      </c>
      <c r="E787" s="282">
        <v>23</v>
      </c>
      <c r="F787" s="273"/>
    </row>
    <row r="788" spans="1:6" ht="51" x14ac:dyDescent="0.3">
      <c r="A788" s="283">
        <v>328582</v>
      </c>
      <c r="B788" s="279" t="s">
        <v>2806</v>
      </c>
      <c r="C788" s="280"/>
      <c r="D788" s="280">
        <v>2</v>
      </c>
      <c r="E788" s="280">
        <v>42</v>
      </c>
      <c r="F788" s="273"/>
    </row>
    <row r="789" spans="1:6" ht="51" x14ac:dyDescent="0.3">
      <c r="A789" s="283">
        <v>328595</v>
      </c>
      <c r="B789" s="281" t="s">
        <v>2807</v>
      </c>
      <c r="C789" s="280"/>
      <c r="D789" s="280">
        <v>1</v>
      </c>
      <c r="E789" s="282">
        <v>23</v>
      </c>
      <c r="F789" s="273"/>
    </row>
    <row r="790" spans="1:6" ht="51" x14ac:dyDescent="0.3">
      <c r="A790" s="283">
        <v>328596</v>
      </c>
      <c r="B790" s="281" t="s">
        <v>2808</v>
      </c>
      <c r="C790" s="280"/>
      <c r="D790" s="280">
        <v>2</v>
      </c>
      <c r="E790" s="282">
        <v>23</v>
      </c>
      <c r="F790" s="273"/>
    </row>
    <row r="791" spans="1:6" ht="51" x14ac:dyDescent="0.3">
      <c r="A791" s="283">
        <v>328597</v>
      </c>
      <c r="B791" s="279" t="s">
        <v>2809</v>
      </c>
      <c r="C791" s="280"/>
      <c r="D791" s="280">
        <v>2</v>
      </c>
      <c r="E791" s="280">
        <v>42</v>
      </c>
      <c r="F791" s="273"/>
    </row>
    <row r="792" spans="1:6" ht="61.2" x14ac:dyDescent="0.3">
      <c r="A792" s="283">
        <v>328600</v>
      </c>
      <c r="B792" s="281" t="s">
        <v>2810</v>
      </c>
      <c r="C792" s="280"/>
      <c r="D792" s="280">
        <v>1</v>
      </c>
      <c r="E792" s="282">
        <v>23</v>
      </c>
      <c r="F792" s="273"/>
    </row>
    <row r="793" spans="1:6" ht="61.2" x14ac:dyDescent="0.3">
      <c r="A793" s="283">
        <v>328601</v>
      </c>
      <c r="B793" s="279" t="s">
        <v>2811</v>
      </c>
      <c r="C793" s="280"/>
      <c r="D793" s="280">
        <v>2</v>
      </c>
      <c r="E793" s="280">
        <v>42</v>
      </c>
      <c r="F793" s="273"/>
    </row>
    <row r="794" spans="1:6" ht="61.2" x14ac:dyDescent="0.3">
      <c r="A794" s="283">
        <v>328616</v>
      </c>
      <c r="B794" s="279" t="s">
        <v>2812</v>
      </c>
      <c r="C794" s="280"/>
      <c r="D794" s="280">
        <v>1</v>
      </c>
      <c r="E794" s="282">
        <v>23</v>
      </c>
      <c r="F794" s="273"/>
    </row>
    <row r="795" spans="1:6" ht="61.2" x14ac:dyDescent="0.3">
      <c r="A795" s="283">
        <v>328617</v>
      </c>
      <c r="B795" s="279" t="s">
        <v>2813</v>
      </c>
      <c r="C795" s="280"/>
      <c r="D795" s="280">
        <v>2</v>
      </c>
      <c r="E795" s="282">
        <v>23</v>
      </c>
      <c r="F795" s="273"/>
    </row>
    <row r="796" spans="1:6" ht="61.2" x14ac:dyDescent="0.3">
      <c r="A796" s="283">
        <v>328618</v>
      </c>
      <c r="B796" s="279" t="s">
        <v>2814</v>
      </c>
      <c r="C796" s="280"/>
      <c r="D796" s="280">
        <v>2</v>
      </c>
      <c r="E796" s="280">
        <v>42</v>
      </c>
      <c r="F796" s="273"/>
    </row>
    <row r="797" spans="1:6" ht="51" x14ac:dyDescent="0.3">
      <c r="A797" s="283">
        <v>328624</v>
      </c>
      <c r="B797" s="281" t="s">
        <v>2815</v>
      </c>
      <c r="C797" s="280"/>
      <c r="D797" s="280">
        <v>1</v>
      </c>
      <c r="E797" s="282">
        <v>23</v>
      </c>
      <c r="F797" s="273"/>
    </row>
    <row r="798" spans="1:6" ht="51" x14ac:dyDescent="0.3">
      <c r="A798" s="283">
        <v>328625</v>
      </c>
      <c r="B798" s="281" t="s">
        <v>2816</v>
      </c>
      <c r="C798" s="280"/>
      <c r="D798" s="280">
        <v>2</v>
      </c>
      <c r="E798" s="282">
        <v>23</v>
      </c>
      <c r="F798" s="273"/>
    </row>
    <row r="799" spans="1:6" ht="51" x14ac:dyDescent="0.3">
      <c r="A799" s="283">
        <v>328626</v>
      </c>
      <c r="B799" s="281" t="s">
        <v>2817</v>
      </c>
      <c r="C799" s="280"/>
      <c r="D799" s="280">
        <v>2</v>
      </c>
      <c r="E799" s="280">
        <v>42</v>
      </c>
      <c r="F799" s="273"/>
    </row>
    <row r="800" spans="1:6" ht="61.2" x14ac:dyDescent="0.3">
      <c r="A800" s="283">
        <v>328720</v>
      </c>
      <c r="B800" s="279" t="s">
        <v>3046</v>
      </c>
      <c r="C800" s="280"/>
      <c r="D800" s="280">
        <v>1</v>
      </c>
      <c r="E800" s="282">
        <v>23</v>
      </c>
      <c r="F800" s="273"/>
    </row>
    <row r="801" spans="1:6" ht="61.2" x14ac:dyDescent="0.3">
      <c r="A801" s="283">
        <v>328721</v>
      </c>
      <c r="B801" s="281" t="s">
        <v>3047</v>
      </c>
      <c r="C801" s="280"/>
      <c r="D801" s="280">
        <v>2</v>
      </c>
      <c r="E801" s="282">
        <v>23</v>
      </c>
      <c r="F801" s="273"/>
    </row>
    <row r="802" spans="1:6" ht="61.2" x14ac:dyDescent="0.3">
      <c r="A802" s="283">
        <v>328722</v>
      </c>
      <c r="B802" s="279" t="s">
        <v>3048</v>
      </c>
      <c r="C802" s="280"/>
      <c r="D802" s="280">
        <v>2</v>
      </c>
      <c r="E802" s="280">
        <v>42</v>
      </c>
      <c r="F802" s="273"/>
    </row>
    <row r="803" spans="1:6" ht="51" x14ac:dyDescent="0.3">
      <c r="A803" s="283">
        <v>328724</v>
      </c>
      <c r="B803" s="279" t="s">
        <v>3049</v>
      </c>
      <c r="C803" s="280"/>
      <c r="D803" s="280">
        <v>1</v>
      </c>
      <c r="E803" s="282">
        <v>23</v>
      </c>
      <c r="F803" s="273"/>
    </row>
    <row r="804" spans="1:6" ht="51" x14ac:dyDescent="0.3">
      <c r="A804" s="283">
        <v>328725</v>
      </c>
      <c r="B804" s="279" t="s">
        <v>3050</v>
      </c>
      <c r="C804" s="280"/>
      <c r="D804" s="280">
        <v>2</v>
      </c>
      <c r="E804" s="282">
        <v>23</v>
      </c>
      <c r="F804" s="273"/>
    </row>
    <row r="805" spans="1:6" ht="51" x14ac:dyDescent="0.3">
      <c r="A805" s="283">
        <v>328726</v>
      </c>
      <c r="B805" s="279" t="s">
        <v>3051</v>
      </c>
      <c r="C805" s="280"/>
      <c r="D805" s="280">
        <v>2</v>
      </c>
      <c r="E805" s="280">
        <v>42</v>
      </c>
      <c r="F805" s="273"/>
    </row>
    <row r="806" spans="1:6" ht="51" x14ac:dyDescent="0.3">
      <c r="A806" s="283">
        <v>328731</v>
      </c>
      <c r="B806" s="281" t="s">
        <v>3052</v>
      </c>
      <c r="C806" s="280"/>
      <c r="D806" s="280">
        <v>1</v>
      </c>
      <c r="E806" s="282">
        <v>23</v>
      </c>
      <c r="F806" s="273"/>
    </row>
    <row r="807" spans="1:6" ht="51" x14ac:dyDescent="0.3">
      <c r="A807" s="283">
        <v>328732</v>
      </c>
      <c r="B807" s="279" t="s">
        <v>3053</v>
      </c>
      <c r="C807" s="280"/>
      <c r="D807" s="280">
        <v>2</v>
      </c>
      <c r="E807" s="282">
        <v>23</v>
      </c>
      <c r="F807" s="273"/>
    </row>
    <row r="808" spans="1:6" ht="51" x14ac:dyDescent="0.3">
      <c r="A808" s="283">
        <v>328733</v>
      </c>
      <c r="B808" s="281" t="s">
        <v>3054</v>
      </c>
      <c r="C808" s="280"/>
      <c r="D808" s="280">
        <v>2</v>
      </c>
      <c r="E808" s="280">
        <v>42</v>
      </c>
      <c r="F808" s="273"/>
    </row>
    <row r="809" spans="1:6" ht="51" x14ac:dyDescent="0.3">
      <c r="A809" s="283">
        <v>328735</v>
      </c>
      <c r="B809" s="279" t="s">
        <v>3055</v>
      </c>
      <c r="C809" s="280"/>
      <c r="D809" s="280">
        <v>1</v>
      </c>
      <c r="E809" s="282">
        <v>23</v>
      </c>
      <c r="F809" s="273"/>
    </row>
    <row r="810" spans="1:6" ht="51" x14ac:dyDescent="0.3">
      <c r="A810" s="283">
        <v>328736</v>
      </c>
      <c r="B810" s="281" t="s">
        <v>3056</v>
      </c>
      <c r="C810" s="280"/>
      <c r="D810" s="280">
        <v>2</v>
      </c>
      <c r="E810" s="282">
        <v>23</v>
      </c>
      <c r="F810" s="273"/>
    </row>
    <row r="811" spans="1:6" ht="51" x14ac:dyDescent="0.3">
      <c r="A811" s="283">
        <v>328737</v>
      </c>
      <c r="B811" s="279" t="s">
        <v>3057</v>
      </c>
      <c r="C811" s="280"/>
      <c r="D811" s="280">
        <v>2</v>
      </c>
      <c r="E811" s="280">
        <v>42</v>
      </c>
      <c r="F811" s="273"/>
    </row>
    <row r="812" spans="1:6" ht="51" x14ac:dyDescent="0.3">
      <c r="A812" s="283">
        <v>328738</v>
      </c>
      <c r="B812" s="279" t="s">
        <v>3058</v>
      </c>
      <c r="C812" s="280"/>
      <c r="D812" s="280">
        <v>1</v>
      </c>
      <c r="E812" s="282">
        <v>23</v>
      </c>
      <c r="F812" s="273"/>
    </row>
    <row r="813" spans="1:6" ht="40.799999999999997" x14ac:dyDescent="0.3">
      <c r="A813" s="283">
        <v>328743</v>
      </c>
      <c r="B813" s="279" t="s">
        <v>3059</v>
      </c>
      <c r="C813" s="280"/>
      <c r="D813" s="280">
        <v>1</v>
      </c>
      <c r="E813" s="282">
        <v>23</v>
      </c>
      <c r="F813" s="273"/>
    </row>
    <row r="814" spans="1:6" ht="40.799999999999997" x14ac:dyDescent="0.3">
      <c r="A814" s="283">
        <v>328744</v>
      </c>
      <c r="B814" s="279" t="s">
        <v>3060</v>
      </c>
      <c r="C814" s="280"/>
      <c r="D814" s="280">
        <v>2</v>
      </c>
      <c r="E814" s="282">
        <v>23</v>
      </c>
      <c r="F814" s="273"/>
    </row>
    <row r="815" spans="1:6" ht="40.799999999999997" x14ac:dyDescent="0.3">
      <c r="A815" s="283">
        <v>328745</v>
      </c>
      <c r="B815" s="281" t="s">
        <v>3061</v>
      </c>
      <c r="C815" s="280"/>
      <c r="D815" s="280">
        <v>2</v>
      </c>
      <c r="E815" s="280">
        <v>42</v>
      </c>
      <c r="F815" s="273"/>
    </row>
    <row r="816" spans="1:6" ht="51" x14ac:dyDescent="0.3">
      <c r="A816" s="283">
        <v>328748</v>
      </c>
      <c r="B816" s="279" t="s">
        <v>3062</v>
      </c>
      <c r="C816" s="280"/>
      <c r="D816" s="280">
        <v>1</v>
      </c>
      <c r="E816" s="282">
        <v>23</v>
      </c>
      <c r="F816" s="273"/>
    </row>
    <row r="817" spans="1:6" ht="51" x14ac:dyDescent="0.3">
      <c r="A817" s="283">
        <v>328749</v>
      </c>
      <c r="B817" s="281" t="s">
        <v>3063</v>
      </c>
      <c r="C817" s="280"/>
      <c r="D817" s="280">
        <v>2</v>
      </c>
      <c r="E817" s="282">
        <v>23</v>
      </c>
      <c r="F817" s="273"/>
    </row>
    <row r="818" spans="1:6" ht="51" x14ac:dyDescent="0.3">
      <c r="A818" s="283">
        <v>328750</v>
      </c>
      <c r="B818" s="281" t="s">
        <v>3064</v>
      </c>
      <c r="C818" s="280"/>
      <c r="D818" s="280">
        <v>2</v>
      </c>
      <c r="E818" s="280">
        <v>42</v>
      </c>
      <c r="F818" s="273"/>
    </row>
    <row r="819" spans="1:6" ht="61.2" x14ac:dyDescent="0.3">
      <c r="A819" s="283">
        <v>328755</v>
      </c>
      <c r="B819" s="281" t="s">
        <v>3065</v>
      </c>
      <c r="C819" s="280"/>
      <c r="D819" s="280">
        <v>1</v>
      </c>
      <c r="E819" s="282">
        <v>23</v>
      </c>
      <c r="F819" s="273"/>
    </row>
    <row r="820" spans="1:6" ht="61.2" x14ac:dyDescent="0.3">
      <c r="A820" s="283">
        <v>328756</v>
      </c>
      <c r="B820" s="281" t="s">
        <v>3066</v>
      </c>
      <c r="C820" s="280"/>
      <c r="D820" s="280">
        <v>2</v>
      </c>
      <c r="E820" s="282">
        <v>23</v>
      </c>
      <c r="F820" s="273"/>
    </row>
    <row r="821" spans="1:6" ht="61.2" x14ac:dyDescent="0.3">
      <c r="A821" s="283">
        <v>328757</v>
      </c>
      <c r="B821" s="279" t="s">
        <v>3067</v>
      </c>
      <c r="C821" s="280"/>
      <c r="D821" s="280">
        <v>2</v>
      </c>
      <c r="E821" s="280">
        <v>42</v>
      </c>
      <c r="F821" s="273"/>
    </row>
    <row r="822" spans="1:6" ht="51" x14ac:dyDescent="0.3">
      <c r="A822" s="283">
        <v>328765</v>
      </c>
      <c r="B822" s="279" t="s">
        <v>3068</v>
      </c>
      <c r="C822" s="280"/>
      <c r="D822" s="280">
        <v>1</v>
      </c>
      <c r="E822" s="282">
        <v>23</v>
      </c>
      <c r="F822" s="273"/>
    </row>
    <row r="823" spans="1:6" ht="51" x14ac:dyDescent="0.3">
      <c r="A823" s="283">
        <v>328766</v>
      </c>
      <c r="B823" s="279" t="s">
        <v>3069</v>
      </c>
      <c r="C823" s="280"/>
      <c r="D823" s="280">
        <v>2</v>
      </c>
      <c r="E823" s="282">
        <v>23</v>
      </c>
      <c r="F823" s="273"/>
    </row>
    <row r="824" spans="1:6" ht="51" x14ac:dyDescent="0.3">
      <c r="A824" s="283">
        <v>328767</v>
      </c>
      <c r="B824" s="281" t="s">
        <v>3070</v>
      </c>
      <c r="C824" s="280"/>
      <c r="D824" s="280">
        <v>2</v>
      </c>
      <c r="E824" s="280">
        <v>42</v>
      </c>
      <c r="F824" s="273"/>
    </row>
    <row r="825" spans="1:6" ht="51" x14ac:dyDescent="0.3">
      <c r="A825" s="283">
        <v>328770</v>
      </c>
      <c r="B825" s="279" t="s">
        <v>3071</v>
      </c>
      <c r="C825" s="280"/>
      <c r="D825" s="280">
        <v>1</v>
      </c>
      <c r="E825" s="282">
        <v>23</v>
      </c>
      <c r="F825" s="273"/>
    </row>
    <row r="826" spans="1:6" ht="51" x14ac:dyDescent="0.3">
      <c r="A826" s="283">
        <v>328771</v>
      </c>
      <c r="B826" s="281" t="s">
        <v>3072</v>
      </c>
      <c r="C826" s="280"/>
      <c r="D826" s="280">
        <v>2</v>
      </c>
      <c r="E826" s="282">
        <v>23</v>
      </c>
      <c r="F826" s="273"/>
    </row>
    <row r="827" spans="1:6" ht="51" x14ac:dyDescent="0.3">
      <c r="A827" s="283">
        <v>328772</v>
      </c>
      <c r="B827" s="281" t="s">
        <v>3073</v>
      </c>
      <c r="C827" s="280"/>
      <c r="D827" s="280">
        <v>2</v>
      </c>
      <c r="E827" s="280">
        <v>42</v>
      </c>
      <c r="F827" s="273"/>
    </row>
    <row r="828" spans="1:6" ht="40.799999999999997" x14ac:dyDescent="0.3">
      <c r="A828" s="283">
        <v>328774</v>
      </c>
      <c r="B828" s="281" t="s">
        <v>3074</v>
      </c>
      <c r="C828" s="280"/>
      <c r="D828" s="280">
        <v>1</v>
      </c>
      <c r="E828" s="282">
        <v>23</v>
      </c>
      <c r="F828" s="273"/>
    </row>
    <row r="829" spans="1:6" ht="40.799999999999997" x14ac:dyDescent="0.3">
      <c r="A829" s="283">
        <v>328775</v>
      </c>
      <c r="B829" s="281" t="s">
        <v>3075</v>
      </c>
      <c r="C829" s="280"/>
      <c r="D829" s="280">
        <v>2</v>
      </c>
      <c r="E829" s="282">
        <v>23</v>
      </c>
      <c r="F829" s="273"/>
    </row>
    <row r="830" spans="1:6" ht="40.799999999999997" x14ac:dyDescent="0.3">
      <c r="A830" s="283">
        <v>328776</v>
      </c>
      <c r="B830" s="279" t="s">
        <v>3076</v>
      </c>
      <c r="C830" s="280"/>
      <c r="D830" s="280">
        <v>2</v>
      </c>
      <c r="E830" s="280">
        <v>42</v>
      </c>
      <c r="F830" s="273"/>
    </row>
    <row r="831" spans="1:6" ht="51" x14ac:dyDescent="0.3">
      <c r="A831" s="283">
        <v>328778</v>
      </c>
      <c r="B831" s="279" t="s">
        <v>3077</v>
      </c>
      <c r="C831" s="280"/>
      <c r="D831" s="280">
        <v>2</v>
      </c>
      <c r="E831" s="282">
        <v>23</v>
      </c>
      <c r="F831" s="273"/>
    </row>
    <row r="832" spans="1:6" ht="51" x14ac:dyDescent="0.3">
      <c r="A832" s="283">
        <v>328779</v>
      </c>
      <c r="B832" s="279" t="s">
        <v>3078</v>
      </c>
      <c r="C832" s="280"/>
      <c r="D832" s="280">
        <v>2</v>
      </c>
      <c r="E832" s="280">
        <v>42</v>
      </c>
      <c r="F832" s="273"/>
    </row>
    <row r="833" spans="1:6" ht="51" x14ac:dyDescent="0.3">
      <c r="A833" s="283">
        <v>328781</v>
      </c>
      <c r="B833" s="281" t="s">
        <v>3079</v>
      </c>
      <c r="C833" s="280"/>
      <c r="D833" s="280">
        <v>1</v>
      </c>
      <c r="E833" s="282">
        <v>23</v>
      </c>
      <c r="F833" s="273"/>
    </row>
    <row r="834" spans="1:6" ht="51" x14ac:dyDescent="0.3">
      <c r="A834" s="283">
        <v>328782</v>
      </c>
      <c r="B834" s="279" t="s">
        <v>3080</v>
      </c>
      <c r="C834" s="280"/>
      <c r="D834" s="280">
        <v>2</v>
      </c>
      <c r="E834" s="282">
        <v>23</v>
      </c>
      <c r="F834" s="273"/>
    </row>
    <row r="835" spans="1:6" ht="51" x14ac:dyDescent="0.3">
      <c r="A835" s="283">
        <v>328783</v>
      </c>
      <c r="B835" s="281" t="s">
        <v>3081</v>
      </c>
      <c r="C835" s="280"/>
      <c r="D835" s="280">
        <v>2</v>
      </c>
      <c r="E835" s="280">
        <v>42</v>
      </c>
      <c r="F835" s="273"/>
    </row>
    <row r="836" spans="1:6" ht="40.799999999999997" x14ac:dyDescent="0.3">
      <c r="A836" s="283">
        <v>328787</v>
      </c>
      <c r="B836" s="281" t="s">
        <v>3082</v>
      </c>
      <c r="C836" s="280"/>
      <c r="D836" s="280">
        <v>1</v>
      </c>
      <c r="E836" s="282">
        <v>23</v>
      </c>
      <c r="F836" s="273"/>
    </row>
    <row r="837" spans="1:6" ht="40.799999999999997" x14ac:dyDescent="0.3">
      <c r="A837" s="283">
        <v>328788</v>
      </c>
      <c r="B837" s="281" t="s">
        <v>3083</v>
      </c>
      <c r="C837" s="280"/>
      <c r="D837" s="280">
        <v>2</v>
      </c>
      <c r="E837" s="282">
        <v>23</v>
      </c>
      <c r="F837" s="273"/>
    </row>
    <row r="838" spans="1:6" ht="40.799999999999997" x14ac:dyDescent="0.3">
      <c r="A838" s="283">
        <v>328789</v>
      </c>
      <c r="B838" s="281" t="s">
        <v>3084</v>
      </c>
      <c r="C838" s="280"/>
      <c r="D838" s="280">
        <v>2</v>
      </c>
      <c r="E838" s="280">
        <v>42</v>
      </c>
      <c r="F838" s="273"/>
    </row>
    <row r="839" spans="1:6" ht="51" x14ac:dyDescent="0.3">
      <c r="A839" s="283">
        <v>328791</v>
      </c>
      <c r="B839" s="279" t="s">
        <v>3085</v>
      </c>
      <c r="C839" s="280"/>
      <c r="D839" s="280">
        <v>1</v>
      </c>
      <c r="E839" s="282">
        <v>23</v>
      </c>
      <c r="F839" s="273"/>
    </row>
    <row r="840" spans="1:6" ht="51" x14ac:dyDescent="0.3">
      <c r="A840" s="283">
        <v>328792</v>
      </c>
      <c r="B840" s="279" t="s">
        <v>3086</v>
      </c>
      <c r="C840" s="280"/>
      <c r="D840" s="280">
        <v>2</v>
      </c>
      <c r="E840" s="282">
        <v>23</v>
      </c>
      <c r="F840" s="273"/>
    </row>
    <row r="841" spans="1:6" ht="51" x14ac:dyDescent="0.3">
      <c r="A841" s="283">
        <v>328793</v>
      </c>
      <c r="B841" s="279" t="s">
        <v>3087</v>
      </c>
      <c r="C841" s="280"/>
      <c r="D841" s="280">
        <v>2</v>
      </c>
      <c r="E841" s="280">
        <v>42</v>
      </c>
      <c r="F841" s="273"/>
    </row>
    <row r="842" spans="1:6" ht="51" x14ac:dyDescent="0.3">
      <c r="A842" s="283">
        <v>328795</v>
      </c>
      <c r="B842" s="279" t="s">
        <v>3088</v>
      </c>
      <c r="C842" s="280"/>
      <c r="D842" s="280">
        <v>1</v>
      </c>
      <c r="E842" s="282">
        <v>23</v>
      </c>
      <c r="F842" s="273"/>
    </row>
    <row r="843" spans="1:6" ht="51" x14ac:dyDescent="0.3">
      <c r="A843" s="283">
        <v>328796</v>
      </c>
      <c r="B843" s="279" t="s">
        <v>3089</v>
      </c>
      <c r="C843" s="280"/>
      <c r="D843" s="280">
        <v>2</v>
      </c>
      <c r="E843" s="282">
        <v>23</v>
      </c>
      <c r="F843" s="273"/>
    </row>
    <row r="844" spans="1:6" ht="51" x14ac:dyDescent="0.3">
      <c r="A844" s="283">
        <v>328797</v>
      </c>
      <c r="B844" s="281" t="s">
        <v>3090</v>
      </c>
      <c r="C844" s="280"/>
      <c r="D844" s="280">
        <v>2</v>
      </c>
      <c r="E844" s="280">
        <v>42</v>
      </c>
      <c r="F844" s="273"/>
    </row>
    <row r="845" spans="1:6" ht="40.799999999999997" x14ac:dyDescent="0.3">
      <c r="A845" s="283">
        <v>335081</v>
      </c>
      <c r="B845" s="281" t="s">
        <v>2818</v>
      </c>
      <c r="C845" s="280"/>
      <c r="D845" s="280">
        <v>1</v>
      </c>
      <c r="E845" s="282">
        <v>23</v>
      </c>
      <c r="F845" s="273"/>
    </row>
    <row r="846" spans="1:6" ht="40.799999999999997" x14ac:dyDescent="0.3">
      <c r="A846" s="283">
        <v>335083</v>
      </c>
      <c r="B846" s="281" t="s">
        <v>2819</v>
      </c>
      <c r="C846" s="280"/>
      <c r="D846" s="280">
        <v>2</v>
      </c>
      <c r="E846" s="282">
        <v>23</v>
      </c>
      <c r="F846" s="273"/>
    </row>
    <row r="847" spans="1:6" ht="40.799999999999997" x14ac:dyDescent="0.3">
      <c r="A847" s="283">
        <v>335084</v>
      </c>
      <c r="B847" s="279" t="s">
        <v>2820</v>
      </c>
      <c r="C847" s="280"/>
      <c r="D847" s="280">
        <v>2</v>
      </c>
      <c r="E847" s="280">
        <v>42</v>
      </c>
      <c r="F847" s="273"/>
    </row>
    <row r="848" spans="1:6" ht="51" x14ac:dyDescent="0.3">
      <c r="A848" s="283">
        <v>335266</v>
      </c>
      <c r="B848" s="279" t="s">
        <v>2821</v>
      </c>
      <c r="C848" s="280"/>
      <c r="D848" s="280">
        <v>2</v>
      </c>
      <c r="E848" s="282">
        <v>23</v>
      </c>
      <c r="F848" s="273"/>
    </row>
    <row r="849" spans="1:6" ht="51" x14ac:dyDescent="0.3">
      <c r="A849" s="283">
        <v>335267</v>
      </c>
      <c r="B849" s="279" t="s">
        <v>2822</v>
      </c>
      <c r="C849" s="280"/>
      <c r="D849" s="280">
        <v>2</v>
      </c>
      <c r="E849" s="280">
        <v>42</v>
      </c>
      <c r="F849" s="273"/>
    </row>
    <row r="850" spans="1:6" ht="51" x14ac:dyDescent="0.3">
      <c r="A850" s="283">
        <v>335270</v>
      </c>
      <c r="B850" s="281" t="s">
        <v>2823</v>
      </c>
      <c r="C850" s="280"/>
      <c r="D850" s="280">
        <v>1</v>
      </c>
      <c r="E850" s="282">
        <v>23</v>
      </c>
      <c r="F850" s="273"/>
    </row>
    <row r="851" spans="1:6" ht="61.2" x14ac:dyDescent="0.3">
      <c r="A851" s="283">
        <v>335361</v>
      </c>
      <c r="B851" s="279" t="s">
        <v>2824</v>
      </c>
      <c r="C851" s="280"/>
      <c r="D851" s="280">
        <v>2</v>
      </c>
      <c r="E851" s="280">
        <v>22</v>
      </c>
      <c r="F851" s="273"/>
    </row>
    <row r="852" spans="1:6" ht="61.2" x14ac:dyDescent="0.3">
      <c r="A852" s="283">
        <v>335362</v>
      </c>
      <c r="B852" s="281" t="s">
        <v>2825</v>
      </c>
      <c r="C852" s="280"/>
      <c r="D852" s="280">
        <v>2</v>
      </c>
      <c r="E852" s="280">
        <v>42</v>
      </c>
      <c r="F852" s="273"/>
    </row>
    <row r="853" spans="1:6" ht="51" x14ac:dyDescent="0.3">
      <c r="A853" s="283">
        <v>335536</v>
      </c>
      <c r="B853" s="281" t="s">
        <v>3091</v>
      </c>
      <c r="C853" s="280"/>
      <c r="D853" s="280">
        <v>1</v>
      </c>
      <c r="E853" s="282">
        <v>23</v>
      </c>
      <c r="F853" s="273"/>
    </row>
    <row r="854" spans="1:6" ht="51" x14ac:dyDescent="0.3">
      <c r="A854" s="283">
        <v>335537</v>
      </c>
      <c r="B854" s="281" t="s">
        <v>3092</v>
      </c>
      <c r="C854" s="280"/>
      <c r="D854" s="280">
        <v>2</v>
      </c>
      <c r="E854" s="282">
        <v>23</v>
      </c>
      <c r="F854" s="273"/>
    </row>
    <row r="855" spans="1:6" ht="51" x14ac:dyDescent="0.3">
      <c r="A855" s="283">
        <v>335538</v>
      </c>
      <c r="B855" s="279" t="s">
        <v>3093</v>
      </c>
      <c r="C855" s="280"/>
      <c r="D855" s="280">
        <v>2</v>
      </c>
      <c r="E855" s="280">
        <v>42</v>
      </c>
      <c r="F855" s="273"/>
    </row>
    <row r="856" spans="1:6" ht="51" x14ac:dyDescent="0.3">
      <c r="A856" s="283">
        <v>335540</v>
      </c>
      <c r="B856" s="279" t="s">
        <v>3094</v>
      </c>
      <c r="C856" s="280"/>
      <c r="D856" s="280">
        <v>1</v>
      </c>
      <c r="E856" s="282">
        <v>23</v>
      </c>
      <c r="F856" s="273"/>
    </row>
    <row r="857" spans="1:6" ht="51" x14ac:dyDescent="0.3">
      <c r="A857" s="283">
        <v>335541</v>
      </c>
      <c r="B857" s="279" t="s">
        <v>3095</v>
      </c>
      <c r="C857" s="280"/>
      <c r="D857" s="280">
        <v>2</v>
      </c>
      <c r="E857" s="282">
        <v>23</v>
      </c>
      <c r="F857" s="273"/>
    </row>
    <row r="858" spans="1:6" ht="51" x14ac:dyDescent="0.3">
      <c r="A858" s="283">
        <v>335542</v>
      </c>
      <c r="B858" s="279" t="s">
        <v>3096</v>
      </c>
      <c r="C858" s="280"/>
      <c r="D858" s="280">
        <v>2</v>
      </c>
      <c r="E858" s="280">
        <v>42</v>
      </c>
      <c r="F858" s="273"/>
    </row>
    <row r="859" spans="1:6" ht="61.2" x14ac:dyDescent="0.3">
      <c r="A859" s="283">
        <v>337723</v>
      </c>
      <c r="B859" s="281" t="s">
        <v>3097</v>
      </c>
      <c r="C859" s="280"/>
      <c r="D859" s="280">
        <v>1</v>
      </c>
      <c r="E859" s="280">
        <v>22</v>
      </c>
      <c r="F859" s="273"/>
    </row>
    <row r="860" spans="1:6" ht="40.799999999999997" x14ac:dyDescent="0.3">
      <c r="A860" s="283">
        <v>344457</v>
      </c>
      <c r="B860" s="279" t="s">
        <v>3098</v>
      </c>
      <c r="C860" s="280"/>
      <c r="D860" s="280">
        <v>2</v>
      </c>
      <c r="E860" s="280">
        <v>22</v>
      </c>
      <c r="F860" s="273"/>
    </row>
    <row r="861" spans="1:6" ht="40.799999999999997" x14ac:dyDescent="0.3">
      <c r="A861" s="283">
        <v>344459</v>
      </c>
      <c r="B861" s="281" t="s">
        <v>3099</v>
      </c>
      <c r="C861" s="280"/>
      <c r="D861" s="280">
        <v>2</v>
      </c>
      <c r="E861" s="280">
        <v>42</v>
      </c>
      <c r="F861" s="273"/>
    </row>
    <row r="862" spans="1:6" ht="40.799999999999997" x14ac:dyDescent="0.3">
      <c r="A862" s="283">
        <v>346851</v>
      </c>
      <c r="B862" s="281" t="s">
        <v>3100</v>
      </c>
      <c r="C862" s="280"/>
      <c r="D862" s="280">
        <v>0.8</v>
      </c>
      <c r="E862" s="280">
        <v>22</v>
      </c>
      <c r="F862" s="273"/>
    </row>
    <row r="863" spans="1:6" ht="40.799999999999997" x14ac:dyDescent="0.3">
      <c r="A863" s="283">
        <v>58706</v>
      </c>
      <c r="B863" s="281" t="s">
        <v>1639</v>
      </c>
      <c r="C863" s="280"/>
      <c r="D863" s="280">
        <v>1</v>
      </c>
      <c r="E863" s="280">
        <v>22</v>
      </c>
      <c r="F863" s="273"/>
    </row>
    <row r="864" spans="1:6" ht="40.799999999999997" x14ac:dyDescent="0.3">
      <c r="A864" s="283">
        <v>62006</v>
      </c>
      <c r="B864" s="281" t="s">
        <v>1144</v>
      </c>
      <c r="C864" s="280"/>
      <c r="D864" s="280">
        <v>2</v>
      </c>
      <c r="E864" s="280">
        <v>22</v>
      </c>
      <c r="F864" s="273"/>
    </row>
    <row r="865" spans="1:6" ht="40.799999999999997" x14ac:dyDescent="0.3">
      <c r="A865" s="283">
        <v>62008</v>
      </c>
      <c r="B865" s="279" t="s">
        <v>1142</v>
      </c>
      <c r="C865" s="280"/>
      <c r="D865" s="280">
        <v>2</v>
      </c>
      <c r="E865" s="280">
        <v>42</v>
      </c>
      <c r="F865" s="273"/>
    </row>
    <row r="866" spans="1:6" ht="40.799999999999997" x14ac:dyDescent="0.3">
      <c r="A866" s="283">
        <v>62113</v>
      </c>
      <c r="B866" s="279" t="s">
        <v>1156</v>
      </c>
      <c r="C866" s="280"/>
      <c r="D866" s="280">
        <v>2</v>
      </c>
      <c r="E866" s="280">
        <v>42</v>
      </c>
      <c r="F866" s="273"/>
    </row>
    <row r="867" spans="1:6" ht="40.799999999999997" x14ac:dyDescent="0.3">
      <c r="A867" s="283">
        <v>62240</v>
      </c>
      <c r="B867" s="279" t="s">
        <v>1188</v>
      </c>
      <c r="C867" s="280"/>
      <c r="D867" s="280">
        <v>2</v>
      </c>
      <c r="E867" s="280">
        <v>22</v>
      </c>
      <c r="F867" s="273"/>
    </row>
    <row r="868" spans="1:6" ht="40.799999999999997" x14ac:dyDescent="0.3">
      <c r="A868" s="283">
        <v>62241</v>
      </c>
      <c r="B868" s="281" t="s">
        <v>1186</v>
      </c>
      <c r="C868" s="280"/>
      <c r="D868" s="280">
        <v>2</v>
      </c>
      <c r="E868" s="280">
        <v>42</v>
      </c>
      <c r="F868" s="273"/>
    </row>
    <row r="869" spans="1:6" ht="40.799999999999997" x14ac:dyDescent="0.3">
      <c r="A869" s="283">
        <v>62373</v>
      </c>
      <c r="B869" s="279" t="s">
        <v>1143</v>
      </c>
      <c r="C869" s="280"/>
      <c r="D869" s="280">
        <v>2</v>
      </c>
      <c r="E869" s="280">
        <v>28</v>
      </c>
      <c r="F869" s="273"/>
    </row>
    <row r="870" spans="1:6" ht="51" x14ac:dyDescent="0.3">
      <c r="A870" s="283">
        <v>62491</v>
      </c>
      <c r="B870" s="281" t="s">
        <v>1193</v>
      </c>
      <c r="C870" s="280"/>
      <c r="D870" s="280">
        <v>2</v>
      </c>
      <c r="E870" s="280">
        <v>22</v>
      </c>
      <c r="F870" s="273"/>
    </row>
    <row r="871" spans="1:6" ht="51" x14ac:dyDescent="0.3">
      <c r="A871" s="283">
        <v>62539</v>
      </c>
      <c r="B871" s="281" t="s">
        <v>1223</v>
      </c>
      <c r="C871" s="280"/>
      <c r="D871" s="280">
        <v>2</v>
      </c>
      <c r="E871" s="280">
        <v>22</v>
      </c>
      <c r="F871" s="273"/>
    </row>
    <row r="872" spans="1:6" ht="40.799999999999997" x14ac:dyDescent="0.3">
      <c r="A872" s="283">
        <v>62602</v>
      </c>
      <c r="B872" s="281" t="s">
        <v>944</v>
      </c>
      <c r="C872" s="280"/>
      <c r="D872" s="280">
        <v>2</v>
      </c>
      <c r="E872" s="280">
        <v>22</v>
      </c>
      <c r="F872" s="273"/>
    </row>
    <row r="873" spans="1:6" ht="40.799999999999997" x14ac:dyDescent="0.3">
      <c r="A873" s="283">
        <v>62661</v>
      </c>
      <c r="B873" s="281" t="s">
        <v>1157</v>
      </c>
      <c r="C873" s="280"/>
      <c r="D873" s="280">
        <v>2</v>
      </c>
      <c r="E873" s="280">
        <v>28</v>
      </c>
      <c r="F873" s="273"/>
    </row>
    <row r="874" spans="1:6" ht="40.799999999999997" x14ac:dyDescent="0.3">
      <c r="A874" s="283">
        <v>62763</v>
      </c>
      <c r="B874" s="279" t="s">
        <v>1012</v>
      </c>
      <c r="C874" s="280"/>
      <c r="D874" s="280">
        <v>2</v>
      </c>
      <c r="E874" s="280">
        <v>42</v>
      </c>
      <c r="F874" s="273"/>
    </row>
    <row r="875" spans="1:6" ht="51" x14ac:dyDescent="0.3">
      <c r="A875" s="283">
        <v>62780</v>
      </c>
      <c r="B875" s="279" t="s">
        <v>1199</v>
      </c>
      <c r="C875" s="280"/>
      <c r="D875" s="280">
        <v>2</v>
      </c>
      <c r="E875" s="280">
        <v>22</v>
      </c>
      <c r="F875" s="273"/>
    </row>
    <row r="876" spans="1:6" ht="51" x14ac:dyDescent="0.3">
      <c r="A876" s="283">
        <v>62855</v>
      </c>
      <c r="B876" s="279" t="s">
        <v>1191</v>
      </c>
      <c r="C876" s="280"/>
      <c r="D876" s="280">
        <v>2</v>
      </c>
      <c r="E876" s="280">
        <v>42</v>
      </c>
      <c r="F876" s="273"/>
    </row>
    <row r="877" spans="1:6" ht="40.799999999999997" x14ac:dyDescent="0.3">
      <c r="A877" s="283">
        <v>62962</v>
      </c>
      <c r="B877" s="279" t="s">
        <v>1189</v>
      </c>
      <c r="C877" s="280"/>
      <c r="D877" s="280">
        <v>1</v>
      </c>
      <c r="E877" s="280">
        <v>22</v>
      </c>
      <c r="F877" s="273"/>
    </row>
    <row r="878" spans="1:6" ht="51" x14ac:dyDescent="0.3">
      <c r="A878" s="283">
        <v>62966</v>
      </c>
      <c r="B878" s="279" t="s">
        <v>1173</v>
      </c>
      <c r="C878" s="280"/>
      <c r="D878" s="280">
        <v>2</v>
      </c>
      <c r="E878" s="280">
        <v>22</v>
      </c>
      <c r="F878" s="273"/>
    </row>
    <row r="879" spans="1:6" ht="51" x14ac:dyDescent="0.3">
      <c r="A879" s="283">
        <v>63014</v>
      </c>
      <c r="B879" s="281" t="s">
        <v>1016</v>
      </c>
      <c r="C879" s="280"/>
      <c r="D879" s="280">
        <v>2</v>
      </c>
      <c r="E879" s="280">
        <v>22</v>
      </c>
      <c r="F879" s="273"/>
    </row>
    <row r="880" spans="1:6" ht="51" x14ac:dyDescent="0.3">
      <c r="A880" s="283">
        <v>63016</v>
      </c>
      <c r="B880" s="281" t="s">
        <v>1015</v>
      </c>
      <c r="C880" s="280"/>
      <c r="D880" s="280">
        <v>2</v>
      </c>
      <c r="E880" s="280">
        <v>42</v>
      </c>
      <c r="F880" s="273"/>
    </row>
    <row r="881" spans="1:6" ht="51" x14ac:dyDescent="0.3">
      <c r="A881" s="283">
        <v>76132</v>
      </c>
      <c r="B881" s="281" t="s">
        <v>1086</v>
      </c>
      <c r="C881" s="280"/>
      <c r="D881" s="280">
        <v>2</v>
      </c>
      <c r="E881" s="280">
        <v>42</v>
      </c>
      <c r="F881" s="273"/>
    </row>
    <row r="882" spans="1:6" ht="40.799999999999997" x14ac:dyDescent="0.3">
      <c r="A882" s="283">
        <v>76725</v>
      </c>
      <c r="B882" s="281" t="s">
        <v>1013</v>
      </c>
      <c r="C882" s="280"/>
      <c r="D882" s="280">
        <v>2</v>
      </c>
      <c r="E882" s="280">
        <v>22</v>
      </c>
      <c r="F882" s="273"/>
    </row>
    <row r="883" spans="1:6" ht="40.799999999999997" x14ac:dyDescent="0.3">
      <c r="A883" s="283">
        <v>76749</v>
      </c>
      <c r="B883" s="279" t="s">
        <v>1158</v>
      </c>
      <c r="C883" s="280"/>
      <c r="D883" s="280">
        <v>2</v>
      </c>
      <c r="E883" s="280">
        <v>22</v>
      </c>
      <c r="F883" s="273"/>
    </row>
    <row r="884" spans="1:6" ht="40.799999999999997" x14ac:dyDescent="0.3">
      <c r="A884" s="283">
        <v>76754</v>
      </c>
      <c r="B884" s="279" t="s">
        <v>938</v>
      </c>
      <c r="C884" s="280"/>
      <c r="D884" s="280">
        <v>2</v>
      </c>
      <c r="E884" s="280">
        <v>42</v>
      </c>
      <c r="F884" s="273"/>
    </row>
    <row r="885" spans="1:6" ht="40.799999999999997" x14ac:dyDescent="0.3">
      <c r="A885" s="283">
        <v>76855</v>
      </c>
      <c r="B885" s="279" t="s">
        <v>885</v>
      </c>
      <c r="C885" s="280"/>
      <c r="D885" s="280">
        <v>2</v>
      </c>
      <c r="E885" s="280">
        <v>22</v>
      </c>
      <c r="F885" s="273"/>
    </row>
    <row r="886" spans="1:6" ht="51" x14ac:dyDescent="0.3">
      <c r="A886" s="283">
        <v>77458</v>
      </c>
      <c r="B886" s="279" t="s">
        <v>1161</v>
      </c>
      <c r="C886" s="280"/>
      <c r="D886" s="280">
        <v>2</v>
      </c>
      <c r="E886" s="280">
        <v>42</v>
      </c>
      <c r="F886" s="273"/>
    </row>
    <row r="887" spans="1:6" ht="51" x14ac:dyDescent="0.3">
      <c r="A887" s="283">
        <v>77508</v>
      </c>
      <c r="B887" s="279" t="s">
        <v>1221</v>
      </c>
      <c r="C887" s="280"/>
      <c r="D887" s="280">
        <v>2</v>
      </c>
      <c r="E887" s="280">
        <v>42</v>
      </c>
      <c r="F887" s="273"/>
    </row>
    <row r="888" spans="1:6" ht="40.799999999999997" x14ac:dyDescent="0.3">
      <c r="A888" s="283">
        <v>77529</v>
      </c>
      <c r="B888" s="279" t="s">
        <v>1187</v>
      </c>
      <c r="C888" s="280"/>
      <c r="D888" s="280">
        <v>2</v>
      </c>
      <c r="E888" s="280">
        <v>28</v>
      </c>
      <c r="F888" s="273"/>
    </row>
    <row r="889" spans="1:6" ht="51" x14ac:dyDescent="0.3">
      <c r="A889" s="283">
        <v>79944</v>
      </c>
      <c r="B889" s="281" t="s">
        <v>1088</v>
      </c>
      <c r="C889" s="280"/>
      <c r="D889" s="280">
        <v>2</v>
      </c>
      <c r="E889" s="280">
        <v>22</v>
      </c>
      <c r="F889" s="273"/>
    </row>
    <row r="890" spans="1:6" ht="51" x14ac:dyDescent="0.3">
      <c r="A890" s="283">
        <v>80027</v>
      </c>
      <c r="B890" s="279" t="s">
        <v>842</v>
      </c>
      <c r="C890" s="280"/>
      <c r="D890" s="280">
        <v>2</v>
      </c>
      <c r="E890" s="280">
        <v>22</v>
      </c>
      <c r="F890" s="273"/>
    </row>
    <row r="891" spans="1:6" ht="40.799999999999997" x14ac:dyDescent="0.3">
      <c r="A891" s="283">
        <v>80029</v>
      </c>
      <c r="B891" s="281" t="s">
        <v>940</v>
      </c>
      <c r="C891" s="280"/>
      <c r="D891" s="280">
        <v>2</v>
      </c>
      <c r="E891" s="280">
        <v>22</v>
      </c>
      <c r="F891" s="273"/>
    </row>
    <row r="892" spans="1:6" ht="51" x14ac:dyDescent="0.3">
      <c r="A892" s="283">
        <v>80410</v>
      </c>
      <c r="B892" s="279" t="s">
        <v>1222</v>
      </c>
      <c r="C892" s="280"/>
      <c r="D892" s="280">
        <v>2</v>
      </c>
      <c r="E892" s="280">
        <v>28</v>
      </c>
      <c r="F892" s="273"/>
    </row>
    <row r="893" spans="1:6" ht="51" x14ac:dyDescent="0.3">
      <c r="A893" s="283">
        <v>80477</v>
      </c>
      <c r="B893" s="279" t="s">
        <v>1666</v>
      </c>
      <c r="C893" s="280"/>
      <c r="D893" s="280">
        <v>1</v>
      </c>
      <c r="E893" s="280">
        <v>22</v>
      </c>
      <c r="F893" s="273"/>
    </row>
    <row r="894" spans="1:6" ht="51" x14ac:dyDescent="0.3">
      <c r="A894" s="283">
        <v>80483</v>
      </c>
      <c r="B894" s="279" t="s">
        <v>1224</v>
      </c>
      <c r="C894" s="280"/>
      <c r="D894" s="280">
        <v>1</v>
      </c>
      <c r="E894" s="280">
        <v>22</v>
      </c>
      <c r="F894" s="273"/>
    </row>
    <row r="895" spans="1:6" ht="51" x14ac:dyDescent="0.3">
      <c r="A895" s="283">
        <v>80547</v>
      </c>
      <c r="B895" s="279" t="s">
        <v>1207</v>
      </c>
      <c r="C895" s="280"/>
      <c r="D895" s="280">
        <v>2</v>
      </c>
      <c r="E895" s="280">
        <v>22</v>
      </c>
      <c r="F895" s="273"/>
    </row>
    <row r="896" spans="1:6" ht="51" x14ac:dyDescent="0.3">
      <c r="A896" s="283">
        <v>80601</v>
      </c>
      <c r="B896" s="279" t="s">
        <v>1172</v>
      </c>
      <c r="C896" s="280"/>
      <c r="D896" s="280">
        <v>2</v>
      </c>
      <c r="E896" s="280">
        <v>42</v>
      </c>
      <c r="F896" s="273"/>
    </row>
    <row r="897" spans="1:6" ht="51" x14ac:dyDescent="0.3">
      <c r="A897" s="283">
        <v>80654</v>
      </c>
      <c r="B897" s="279" t="s">
        <v>1669</v>
      </c>
      <c r="C897" s="280"/>
      <c r="D897" s="280">
        <v>1</v>
      </c>
      <c r="E897" s="280">
        <v>22</v>
      </c>
      <c r="F897" s="273"/>
    </row>
    <row r="898" spans="1:6" ht="51" x14ac:dyDescent="0.3">
      <c r="A898" s="283">
        <v>80664</v>
      </c>
      <c r="B898" s="281" t="s">
        <v>843</v>
      </c>
      <c r="C898" s="280"/>
      <c r="D898" s="280">
        <v>1</v>
      </c>
      <c r="E898" s="280">
        <v>22</v>
      </c>
      <c r="F898" s="273"/>
    </row>
    <row r="899" spans="1:6" ht="51" x14ac:dyDescent="0.3">
      <c r="A899" s="283">
        <v>80802</v>
      </c>
      <c r="B899" s="281" t="s">
        <v>841</v>
      </c>
      <c r="C899" s="280"/>
      <c r="D899" s="280">
        <v>2</v>
      </c>
      <c r="E899" s="280">
        <v>42</v>
      </c>
      <c r="F899" s="273"/>
    </row>
    <row r="900" spans="1:6" ht="51" x14ac:dyDescent="0.3">
      <c r="A900" s="283">
        <v>80831</v>
      </c>
      <c r="B900" s="281" t="s">
        <v>978</v>
      </c>
      <c r="C900" s="280"/>
      <c r="D900" s="280">
        <v>2</v>
      </c>
      <c r="E900" s="280">
        <v>22</v>
      </c>
      <c r="F900" s="273"/>
    </row>
    <row r="901" spans="1:6" ht="40.799999999999997" x14ac:dyDescent="0.3">
      <c r="A901" s="283">
        <v>80928</v>
      </c>
      <c r="B901" s="279" t="s">
        <v>846</v>
      </c>
      <c r="C901" s="280"/>
      <c r="D901" s="280">
        <v>2</v>
      </c>
      <c r="E901" s="280">
        <v>22</v>
      </c>
      <c r="F901" s="273"/>
    </row>
    <row r="902" spans="1:6" ht="40.799999999999997" x14ac:dyDescent="0.3">
      <c r="A902" s="283">
        <v>80929</v>
      </c>
      <c r="B902" s="279" t="s">
        <v>845</v>
      </c>
      <c r="C902" s="280"/>
      <c r="D902" s="280">
        <v>2</v>
      </c>
      <c r="E902" s="280">
        <v>42</v>
      </c>
      <c r="F902" s="273"/>
    </row>
    <row r="903" spans="1:6" ht="40.799999999999997" x14ac:dyDescent="0.3">
      <c r="A903" s="283">
        <v>80977</v>
      </c>
      <c r="B903" s="279" t="s">
        <v>947</v>
      </c>
      <c r="C903" s="280"/>
      <c r="D903" s="280">
        <v>2</v>
      </c>
      <c r="E903" s="280">
        <v>22</v>
      </c>
      <c r="F903" s="273"/>
    </row>
    <row r="904" spans="1:6" ht="51" x14ac:dyDescent="0.3">
      <c r="A904" s="283">
        <v>82265</v>
      </c>
      <c r="B904" s="279" t="s">
        <v>860</v>
      </c>
      <c r="C904" s="280"/>
      <c r="D904" s="280">
        <v>1</v>
      </c>
      <c r="E904" s="280">
        <v>42</v>
      </c>
      <c r="F904" s="273"/>
    </row>
    <row r="905" spans="1:6" ht="40.799999999999997" x14ac:dyDescent="0.3">
      <c r="A905" s="283">
        <v>83620</v>
      </c>
      <c r="B905" s="281" t="s">
        <v>908</v>
      </c>
      <c r="C905" s="280"/>
      <c r="D905" s="280">
        <v>2</v>
      </c>
      <c r="E905" s="280">
        <v>42</v>
      </c>
      <c r="F905" s="273"/>
    </row>
    <row r="906" spans="1:6" ht="51" x14ac:dyDescent="0.3">
      <c r="A906" s="283">
        <v>90252</v>
      </c>
      <c r="B906" s="279" t="s">
        <v>920</v>
      </c>
      <c r="C906" s="280"/>
      <c r="D906" s="280">
        <v>2</v>
      </c>
      <c r="E906" s="280">
        <v>28</v>
      </c>
      <c r="F906" s="273"/>
    </row>
    <row r="907" spans="1:6" ht="40.799999999999997" x14ac:dyDescent="0.3">
      <c r="A907" s="283">
        <v>90362</v>
      </c>
      <c r="B907" s="281" t="s">
        <v>943</v>
      </c>
      <c r="C907" s="280"/>
      <c r="D907" s="280">
        <v>2</v>
      </c>
      <c r="E907" s="280">
        <v>42</v>
      </c>
      <c r="F907" s="273"/>
    </row>
    <row r="908" spans="1:6" ht="40.799999999999997" x14ac:dyDescent="0.3">
      <c r="A908" s="283">
        <v>90366</v>
      </c>
      <c r="B908" s="281" t="s">
        <v>946</v>
      </c>
      <c r="C908" s="280"/>
      <c r="D908" s="280">
        <v>2</v>
      </c>
      <c r="E908" s="280">
        <v>42</v>
      </c>
      <c r="F908" s="273"/>
    </row>
    <row r="909" spans="1:6" ht="51" x14ac:dyDescent="0.3">
      <c r="A909" s="283">
        <v>90561</v>
      </c>
      <c r="B909" s="281" t="s">
        <v>977</v>
      </c>
      <c r="C909" s="280"/>
      <c r="D909" s="280">
        <v>2</v>
      </c>
      <c r="E909" s="280">
        <v>42</v>
      </c>
      <c r="F909" s="273"/>
    </row>
    <row r="910" spans="1:6" ht="40.799999999999997" x14ac:dyDescent="0.3">
      <c r="A910" s="283">
        <v>90588</v>
      </c>
      <c r="B910" s="281" t="s">
        <v>939</v>
      </c>
      <c r="C910" s="280"/>
      <c r="D910" s="280">
        <v>2</v>
      </c>
      <c r="E910" s="280">
        <v>32</v>
      </c>
      <c r="F910" s="273"/>
    </row>
    <row r="911" spans="1:6" ht="51" x14ac:dyDescent="0.3">
      <c r="A911" s="283">
        <v>90593</v>
      </c>
      <c r="B911" s="279" t="s">
        <v>1087</v>
      </c>
      <c r="C911" s="280"/>
      <c r="D911" s="280">
        <v>1</v>
      </c>
      <c r="E911" s="280">
        <v>22</v>
      </c>
      <c r="F911" s="273"/>
    </row>
    <row r="912" spans="1:6" ht="40.799999999999997" x14ac:dyDescent="0.3">
      <c r="A912" s="283">
        <v>90758</v>
      </c>
      <c r="B912" s="281" t="s">
        <v>941</v>
      </c>
      <c r="C912" s="280"/>
      <c r="D912" s="280">
        <v>1</v>
      </c>
      <c r="E912" s="280">
        <v>22</v>
      </c>
      <c r="F912" s="273"/>
    </row>
    <row r="913" spans="1:6" ht="51" x14ac:dyDescent="0.3">
      <c r="A913" s="283">
        <v>90761</v>
      </c>
      <c r="B913" s="279" t="s">
        <v>1198</v>
      </c>
      <c r="C913" s="280"/>
      <c r="D913" s="280">
        <v>2</v>
      </c>
      <c r="E913" s="280">
        <v>42</v>
      </c>
      <c r="F913" s="273"/>
    </row>
    <row r="914" spans="1:6" ht="40.799999999999997" x14ac:dyDescent="0.3">
      <c r="A914" s="283">
        <v>90772</v>
      </c>
      <c r="B914" s="281" t="s">
        <v>1166</v>
      </c>
      <c r="C914" s="280"/>
      <c r="D914" s="280">
        <v>2</v>
      </c>
      <c r="E914" s="280">
        <v>22</v>
      </c>
      <c r="F914" s="273"/>
    </row>
    <row r="915" spans="1:6" ht="40.799999999999997" x14ac:dyDescent="0.3">
      <c r="A915" s="283">
        <v>90773</v>
      </c>
      <c r="B915" s="279" t="s">
        <v>1165</v>
      </c>
      <c r="C915" s="280"/>
      <c r="D915" s="280">
        <v>2</v>
      </c>
      <c r="E915" s="280">
        <v>42</v>
      </c>
      <c r="F915" s="273"/>
    </row>
    <row r="916" spans="1:6" ht="40.799999999999997" x14ac:dyDescent="0.3">
      <c r="A916" s="283">
        <v>90984</v>
      </c>
      <c r="B916" s="281" t="s">
        <v>948</v>
      </c>
      <c r="C916" s="280"/>
      <c r="D916" s="280">
        <v>1</v>
      </c>
      <c r="E916" s="280">
        <v>22</v>
      </c>
      <c r="F916" s="273"/>
    </row>
    <row r="917" spans="1:6" ht="51" x14ac:dyDescent="0.3">
      <c r="A917" s="283">
        <v>91039</v>
      </c>
      <c r="B917" s="281" t="s">
        <v>863</v>
      </c>
      <c r="C917" s="280"/>
      <c r="D917" s="280">
        <v>2</v>
      </c>
      <c r="E917" s="280">
        <v>22</v>
      </c>
      <c r="F917" s="273"/>
    </row>
    <row r="918" spans="1:6" ht="51" x14ac:dyDescent="0.3">
      <c r="A918" s="283">
        <v>91055</v>
      </c>
      <c r="B918" s="281" t="s">
        <v>919</v>
      </c>
      <c r="C918" s="280"/>
      <c r="D918" s="280">
        <v>2</v>
      </c>
      <c r="E918" s="280">
        <v>42</v>
      </c>
      <c r="F918" s="273"/>
    </row>
    <row r="919" spans="1:6" ht="40.799999999999997" x14ac:dyDescent="0.3">
      <c r="A919" s="283">
        <v>91090</v>
      </c>
      <c r="B919" s="281" t="s">
        <v>866</v>
      </c>
      <c r="C919" s="280"/>
      <c r="D919" s="280">
        <v>2</v>
      </c>
      <c r="E919" s="280">
        <v>22</v>
      </c>
      <c r="F919" s="273"/>
    </row>
    <row r="920" spans="1:6" ht="51" x14ac:dyDescent="0.3">
      <c r="A920" s="283">
        <v>91165</v>
      </c>
      <c r="B920" s="279" t="s">
        <v>853</v>
      </c>
      <c r="C920" s="280"/>
      <c r="D920" s="280">
        <v>2</v>
      </c>
      <c r="E920" s="280">
        <v>22</v>
      </c>
      <c r="F920" s="273"/>
    </row>
    <row r="921" spans="1:6" ht="51" x14ac:dyDescent="0.3">
      <c r="A921" s="283">
        <v>91166</v>
      </c>
      <c r="B921" s="281" t="s">
        <v>852</v>
      </c>
      <c r="C921" s="280"/>
      <c r="D921" s="280">
        <v>2</v>
      </c>
      <c r="E921" s="280">
        <v>42</v>
      </c>
      <c r="F921" s="273"/>
    </row>
    <row r="922" spans="1:6" ht="51" x14ac:dyDescent="0.3">
      <c r="A922" s="283">
        <v>91168</v>
      </c>
      <c r="B922" s="279" t="s">
        <v>862</v>
      </c>
      <c r="C922" s="280"/>
      <c r="D922" s="280">
        <v>2</v>
      </c>
      <c r="E922" s="280">
        <v>42</v>
      </c>
      <c r="F922" s="273"/>
    </row>
    <row r="923" spans="1:6" ht="51" x14ac:dyDescent="0.3">
      <c r="A923" s="283">
        <v>91196</v>
      </c>
      <c r="B923" s="279" t="s">
        <v>2826</v>
      </c>
      <c r="C923" s="280"/>
      <c r="D923" s="280">
        <v>2</v>
      </c>
      <c r="E923" s="280">
        <v>42</v>
      </c>
      <c r="F923" s="273"/>
    </row>
    <row r="924" spans="1:6" ht="51" x14ac:dyDescent="0.3">
      <c r="A924" s="283">
        <v>91315</v>
      </c>
      <c r="B924" s="279" t="s">
        <v>861</v>
      </c>
      <c r="C924" s="280"/>
      <c r="D924" s="280">
        <v>1</v>
      </c>
      <c r="E924" s="280">
        <v>22</v>
      </c>
      <c r="F924" s="273"/>
    </row>
    <row r="925" spans="1:6" ht="51" x14ac:dyDescent="0.3">
      <c r="A925" s="283">
        <v>91316</v>
      </c>
      <c r="B925" s="281" t="s">
        <v>859</v>
      </c>
      <c r="C925" s="280"/>
      <c r="D925" s="280">
        <v>1</v>
      </c>
      <c r="E925" s="280">
        <v>22</v>
      </c>
      <c r="F925" s="273"/>
    </row>
    <row r="926" spans="1:6" ht="40.799999999999997" x14ac:dyDescent="0.3">
      <c r="A926" s="283">
        <v>91365</v>
      </c>
      <c r="B926" s="281" t="s">
        <v>856</v>
      </c>
      <c r="C926" s="280"/>
      <c r="D926" s="280">
        <v>2</v>
      </c>
      <c r="E926" s="280">
        <v>22</v>
      </c>
      <c r="F926" s="273"/>
    </row>
    <row r="927" spans="1:6" ht="40.799999999999997" x14ac:dyDescent="0.3">
      <c r="A927" s="283">
        <v>91366</v>
      </c>
      <c r="B927" s="281" t="s">
        <v>855</v>
      </c>
      <c r="C927" s="280"/>
      <c r="D927" s="280">
        <v>2</v>
      </c>
      <c r="E927" s="280">
        <v>42</v>
      </c>
      <c r="F927" s="273"/>
    </row>
    <row r="928" spans="1:6" ht="51" x14ac:dyDescent="0.3">
      <c r="A928" s="283">
        <v>91415</v>
      </c>
      <c r="B928" s="281" t="s">
        <v>1208</v>
      </c>
      <c r="C928" s="280"/>
      <c r="D928" s="280">
        <v>1</v>
      </c>
      <c r="E928" s="280">
        <v>22</v>
      </c>
      <c r="F928" s="273"/>
    </row>
    <row r="929" spans="1:6" ht="40.799999999999997" x14ac:dyDescent="0.3">
      <c r="A929" s="283">
        <v>91533</v>
      </c>
      <c r="B929" s="279" t="s">
        <v>865</v>
      </c>
      <c r="C929" s="280"/>
      <c r="D929" s="280">
        <v>2</v>
      </c>
      <c r="E929" s="280">
        <v>42</v>
      </c>
      <c r="F929" s="273"/>
    </row>
    <row r="930" spans="1:6" ht="51" x14ac:dyDescent="0.3">
      <c r="A930" s="283">
        <v>91689</v>
      </c>
      <c r="B930" s="279" t="s">
        <v>2827</v>
      </c>
      <c r="C930" s="280"/>
      <c r="D930" s="280">
        <v>1</v>
      </c>
      <c r="E930" s="280">
        <v>22</v>
      </c>
      <c r="F930" s="273"/>
    </row>
    <row r="931" spans="1:6" ht="40.799999999999997" x14ac:dyDescent="0.3">
      <c r="A931" s="283">
        <v>91693</v>
      </c>
      <c r="B931" s="279" t="s">
        <v>909</v>
      </c>
      <c r="C931" s="280"/>
      <c r="D931" s="280">
        <v>2</v>
      </c>
      <c r="E931" s="280">
        <v>22</v>
      </c>
      <c r="F931" s="273"/>
    </row>
    <row r="932" spans="1:6" ht="40.799999999999997" x14ac:dyDescent="0.3">
      <c r="A932" s="283">
        <v>91711</v>
      </c>
      <c r="B932" s="279" t="s">
        <v>905</v>
      </c>
      <c r="C932" s="280"/>
      <c r="D932" s="280">
        <v>2</v>
      </c>
      <c r="E932" s="280">
        <v>42</v>
      </c>
      <c r="F932" s="273"/>
    </row>
    <row r="933" spans="1:6" ht="40.799999999999997" x14ac:dyDescent="0.3">
      <c r="A933" s="283">
        <v>91713</v>
      </c>
      <c r="B933" s="279" t="s">
        <v>907</v>
      </c>
      <c r="C933" s="280"/>
      <c r="D933" s="280">
        <v>2</v>
      </c>
      <c r="E933" s="280">
        <v>22</v>
      </c>
      <c r="F933" s="273"/>
    </row>
    <row r="934" spans="1:6" ht="51" x14ac:dyDescent="0.3">
      <c r="A934" s="283">
        <v>91801</v>
      </c>
      <c r="B934" s="279" t="s">
        <v>872</v>
      </c>
      <c r="C934" s="280"/>
      <c r="D934" s="280">
        <v>1</v>
      </c>
      <c r="E934" s="280">
        <v>22</v>
      </c>
      <c r="F934" s="273"/>
    </row>
    <row r="935" spans="1:6" ht="51" x14ac:dyDescent="0.3">
      <c r="A935" s="283">
        <v>91802</v>
      </c>
      <c r="B935" s="281" t="s">
        <v>873</v>
      </c>
      <c r="C935" s="280"/>
      <c r="D935" s="280">
        <v>1</v>
      </c>
      <c r="E935" s="280">
        <v>22</v>
      </c>
      <c r="F935" s="273"/>
    </row>
    <row r="936" spans="1:6" ht="40.799999999999997" x14ac:dyDescent="0.3">
      <c r="A936" s="283">
        <v>91803</v>
      </c>
      <c r="B936" s="281" t="s">
        <v>877</v>
      </c>
      <c r="C936" s="280"/>
      <c r="D936" s="280">
        <v>1</v>
      </c>
      <c r="E936" s="280">
        <v>22</v>
      </c>
      <c r="F936" s="273"/>
    </row>
    <row r="937" spans="1:6" ht="40.799999999999997" x14ac:dyDescent="0.3">
      <c r="A937" s="283">
        <v>91804</v>
      </c>
      <c r="B937" s="281" t="s">
        <v>875</v>
      </c>
      <c r="C937" s="280"/>
      <c r="D937" s="280">
        <v>1</v>
      </c>
      <c r="E937" s="280">
        <v>22</v>
      </c>
      <c r="F937" s="273"/>
    </row>
    <row r="938" spans="1:6" ht="40.799999999999997" x14ac:dyDescent="0.3">
      <c r="A938" s="283">
        <v>91810</v>
      </c>
      <c r="B938" s="279" t="s">
        <v>952</v>
      </c>
      <c r="C938" s="280"/>
      <c r="D938" s="280">
        <v>2</v>
      </c>
      <c r="E938" s="280">
        <v>22</v>
      </c>
      <c r="F938" s="273"/>
    </row>
    <row r="939" spans="1:6" ht="40.799999999999997" x14ac:dyDescent="0.3">
      <c r="A939" s="283">
        <v>91811</v>
      </c>
      <c r="B939" s="279" t="s">
        <v>954</v>
      </c>
      <c r="C939" s="280"/>
      <c r="D939" s="280">
        <v>2</v>
      </c>
      <c r="E939" s="280">
        <v>42</v>
      </c>
      <c r="F939" s="273"/>
    </row>
    <row r="940" spans="1:6" ht="51" x14ac:dyDescent="0.3">
      <c r="A940" s="283">
        <v>91813</v>
      </c>
      <c r="B940" s="279" t="s">
        <v>1068</v>
      </c>
      <c r="C940" s="280"/>
      <c r="D940" s="280">
        <v>2</v>
      </c>
      <c r="E940" s="280">
        <v>22</v>
      </c>
      <c r="F940" s="273"/>
    </row>
    <row r="941" spans="1:6" ht="40.799999999999997" x14ac:dyDescent="0.3">
      <c r="A941" s="283">
        <v>91817</v>
      </c>
      <c r="B941" s="279" t="s">
        <v>914</v>
      </c>
      <c r="C941" s="280"/>
      <c r="D941" s="280">
        <v>2</v>
      </c>
      <c r="E941" s="280">
        <v>22</v>
      </c>
      <c r="F941" s="273"/>
    </row>
    <row r="942" spans="1:6" ht="40.799999999999997" x14ac:dyDescent="0.3">
      <c r="A942" s="283">
        <v>91826</v>
      </c>
      <c r="B942" s="279" t="s">
        <v>913</v>
      </c>
      <c r="C942" s="280"/>
      <c r="D942" s="280">
        <v>2</v>
      </c>
      <c r="E942" s="280">
        <v>42</v>
      </c>
      <c r="F942" s="273"/>
    </row>
    <row r="943" spans="1:6" ht="51" x14ac:dyDescent="0.3">
      <c r="A943" s="283">
        <v>91848</v>
      </c>
      <c r="B943" s="279" t="s">
        <v>1067</v>
      </c>
      <c r="C943" s="280"/>
      <c r="D943" s="280">
        <v>2</v>
      </c>
      <c r="E943" s="280">
        <v>42</v>
      </c>
      <c r="F943" s="273"/>
    </row>
    <row r="944" spans="1:6" ht="51" x14ac:dyDescent="0.3">
      <c r="A944" s="283">
        <v>91916</v>
      </c>
      <c r="B944" s="281" t="s">
        <v>921</v>
      </c>
      <c r="C944" s="280"/>
      <c r="D944" s="280">
        <v>1</v>
      </c>
      <c r="E944" s="280">
        <v>28</v>
      </c>
      <c r="F944" s="273"/>
    </row>
    <row r="945" spans="1:6" ht="40.799999999999997" x14ac:dyDescent="0.3">
      <c r="A945" s="283">
        <v>91946</v>
      </c>
      <c r="B945" s="279" t="s">
        <v>867</v>
      </c>
      <c r="C945" s="280"/>
      <c r="D945" s="280">
        <v>1</v>
      </c>
      <c r="E945" s="280">
        <v>22</v>
      </c>
      <c r="F945" s="273"/>
    </row>
    <row r="946" spans="1:6" ht="40.799999999999997" x14ac:dyDescent="0.3">
      <c r="A946" s="283">
        <v>91956</v>
      </c>
      <c r="B946" s="281" t="s">
        <v>850</v>
      </c>
      <c r="C946" s="280"/>
      <c r="D946" s="280">
        <v>2</v>
      </c>
      <c r="E946" s="280">
        <v>22</v>
      </c>
      <c r="F946" s="273"/>
    </row>
    <row r="947" spans="1:6" ht="40.799999999999997" x14ac:dyDescent="0.3">
      <c r="A947" s="283">
        <v>91957</v>
      </c>
      <c r="B947" s="281" t="s">
        <v>849</v>
      </c>
      <c r="C947" s="280"/>
      <c r="D947" s="280">
        <v>2</v>
      </c>
      <c r="E947" s="280">
        <v>42</v>
      </c>
      <c r="F947" s="273"/>
    </row>
    <row r="948" spans="1:6" ht="51" x14ac:dyDescent="0.3">
      <c r="A948" s="283">
        <v>92332</v>
      </c>
      <c r="B948" s="279" t="s">
        <v>858</v>
      </c>
      <c r="C948" s="280"/>
      <c r="D948" s="280">
        <v>1</v>
      </c>
      <c r="E948" s="280">
        <v>42</v>
      </c>
      <c r="F948" s="273"/>
    </row>
    <row r="949" spans="1:6" ht="40.799999999999997" x14ac:dyDescent="0.3">
      <c r="A949" s="283">
        <v>92337</v>
      </c>
      <c r="B949" s="279" t="s">
        <v>974</v>
      </c>
      <c r="C949" s="280"/>
      <c r="D949" s="280">
        <v>2</v>
      </c>
      <c r="E949" s="280">
        <v>42</v>
      </c>
      <c r="F949" s="273"/>
    </row>
    <row r="950" spans="1:6" ht="40.799999999999997" x14ac:dyDescent="0.3">
      <c r="A950" s="283">
        <v>92338</v>
      </c>
      <c r="B950" s="279" t="s">
        <v>975</v>
      </c>
      <c r="C950" s="280"/>
      <c r="D950" s="280">
        <v>2</v>
      </c>
      <c r="E950" s="280">
        <v>22</v>
      </c>
      <c r="F950" s="273"/>
    </row>
    <row r="951" spans="1:6" ht="40.799999999999997" x14ac:dyDescent="0.3">
      <c r="A951" s="283">
        <v>92622</v>
      </c>
      <c r="B951" s="279" t="s">
        <v>847</v>
      </c>
      <c r="C951" s="280"/>
      <c r="D951" s="280">
        <v>1</v>
      </c>
      <c r="E951" s="280">
        <v>22</v>
      </c>
      <c r="F951" s="273"/>
    </row>
    <row r="952" spans="1:6" ht="51" x14ac:dyDescent="0.3">
      <c r="A952" s="283">
        <v>92631</v>
      </c>
      <c r="B952" s="279" t="s">
        <v>1206</v>
      </c>
      <c r="C952" s="280"/>
      <c r="D952" s="280">
        <v>2</v>
      </c>
      <c r="E952" s="280">
        <v>42</v>
      </c>
      <c r="F952" s="273"/>
    </row>
    <row r="953" spans="1:6" ht="51" x14ac:dyDescent="0.3">
      <c r="A953" s="283">
        <v>92652</v>
      </c>
      <c r="B953" s="281" t="s">
        <v>1101</v>
      </c>
      <c r="C953" s="280"/>
      <c r="D953" s="280">
        <v>2</v>
      </c>
      <c r="E953" s="280">
        <v>22</v>
      </c>
      <c r="F953" s="273"/>
    </row>
    <row r="954" spans="1:6" ht="40.799999999999997" x14ac:dyDescent="0.3">
      <c r="A954" s="283">
        <v>92710</v>
      </c>
      <c r="B954" s="281" t="s">
        <v>1688</v>
      </c>
      <c r="C954" s="280"/>
      <c r="D954" s="280">
        <v>1</v>
      </c>
      <c r="E954" s="280">
        <v>22</v>
      </c>
      <c r="F954" s="273"/>
    </row>
    <row r="955" spans="1:6" ht="51" x14ac:dyDescent="0.3">
      <c r="A955" s="283">
        <v>115023</v>
      </c>
      <c r="B955" s="279" t="s">
        <v>2828</v>
      </c>
      <c r="C955" s="280"/>
      <c r="D955" s="280">
        <v>1</v>
      </c>
      <c r="E955" s="280">
        <v>22</v>
      </c>
      <c r="F955" s="273"/>
    </row>
    <row r="956" spans="1:6" ht="51" x14ac:dyDescent="0.3">
      <c r="A956" s="283">
        <v>115024</v>
      </c>
      <c r="B956" s="281" t="s">
        <v>2829</v>
      </c>
      <c r="C956" s="280"/>
      <c r="D956" s="280">
        <v>1</v>
      </c>
      <c r="E956" s="280">
        <v>42</v>
      </c>
      <c r="F956" s="273"/>
    </row>
    <row r="957" spans="1:6" ht="51" x14ac:dyDescent="0.3">
      <c r="A957" s="283">
        <v>136511</v>
      </c>
      <c r="B957" s="279" t="s">
        <v>750</v>
      </c>
      <c r="C957" s="280"/>
      <c r="D957" s="280">
        <v>1</v>
      </c>
      <c r="E957" s="280">
        <v>22</v>
      </c>
      <c r="F957" s="273"/>
    </row>
    <row r="958" spans="1:6" ht="51" x14ac:dyDescent="0.3">
      <c r="A958" s="283">
        <v>147453</v>
      </c>
      <c r="B958" s="281" t="s">
        <v>2830</v>
      </c>
      <c r="C958" s="280"/>
      <c r="D958" s="280">
        <v>1</v>
      </c>
      <c r="E958" s="280">
        <v>22</v>
      </c>
      <c r="F958" s="273"/>
    </row>
    <row r="959" spans="1:6" ht="51" x14ac:dyDescent="0.3">
      <c r="A959" s="283">
        <v>188942</v>
      </c>
      <c r="B959" s="281" t="s">
        <v>762</v>
      </c>
      <c r="C959" s="280"/>
      <c r="D959" s="280">
        <v>1</v>
      </c>
      <c r="E959" s="280">
        <v>22</v>
      </c>
      <c r="F959" s="273"/>
    </row>
    <row r="960" spans="1:6" ht="51" x14ac:dyDescent="0.3">
      <c r="A960" s="283">
        <v>189202</v>
      </c>
      <c r="B960" s="281" t="s">
        <v>793</v>
      </c>
      <c r="C960" s="280"/>
      <c r="D960" s="280">
        <v>1</v>
      </c>
      <c r="E960" s="280">
        <v>22</v>
      </c>
      <c r="F960" s="273"/>
    </row>
    <row r="961" spans="1:6" ht="51" x14ac:dyDescent="0.3">
      <c r="A961" s="283">
        <v>205332</v>
      </c>
      <c r="B961" s="281" t="s">
        <v>2831</v>
      </c>
      <c r="C961" s="280"/>
      <c r="D961" s="280">
        <v>1</v>
      </c>
      <c r="E961" s="280">
        <v>42</v>
      </c>
      <c r="F961" s="273"/>
    </row>
    <row r="962" spans="1:6" ht="40.799999999999997" x14ac:dyDescent="0.3">
      <c r="A962" s="283">
        <v>217155</v>
      </c>
      <c r="B962" s="279" t="s">
        <v>736</v>
      </c>
      <c r="C962" s="280"/>
      <c r="D962" s="280">
        <v>1</v>
      </c>
      <c r="E962" s="280">
        <v>22</v>
      </c>
      <c r="F962" s="273"/>
    </row>
    <row r="963" spans="1:6" ht="40.799999999999997" x14ac:dyDescent="0.3">
      <c r="A963" s="283">
        <v>224005</v>
      </c>
      <c r="B963" s="279" t="s">
        <v>735</v>
      </c>
      <c r="C963" s="280"/>
      <c r="D963" s="280">
        <v>1</v>
      </c>
      <c r="E963" s="280">
        <v>42</v>
      </c>
      <c r="F963" s="273"/>
    </row>
    <row r="964" spans="1:6" ht="61.2" x14ac:dyDescent="0.3">
      <c r="A964" s="283">
        <v>237549</v>
      </c>
      <c r="B964" s="279" t="s">
        <v>3101</v>
      </c>
      <c r="C964" s="280"/>
      <c r="D964" s="280">
        <v>1</v>
      </c>
      <c r="E964" s="280">
        <v>22</v>
      </c>
      <c r="F964" s="273"/>
    </row>
    <row r="965" spans="1:6" ht="61.2" x14ac:dyDescent="0.3">
      <c r="A965" s="283">
        <v>237550</v>
      </c>
      <c r="B965" s="279" t="s">
        <v>3102</v>
      </c>
      <c r="C965" s="280"/>
      <c r="D965" s="280">
        <v>1</v>
      </c>
      <c r="E965" s="280">
        <v>22</v>
      </c>
      <c r="F965" s="273"/>
    </row>
    <row r="966" spans="1:6" ht="61.2" x14ac:dyDescent="0.3">
      <c r="A966" s="283">
        <v>237552</v>
      </c>
      <c r="B966" s="279" t="s">
        <v>3103</v>
      </c>
      <c r="C966" s="280"/>
      <c r="D966" s="280">
        <v>1</v>
      </c>
      <c r="E966" s="280">
        <v>22</v>
      </c>
      <c r="F966" s="273"/>
    </row>
    <row r="967" spans="1:6" ht="61.2" x14ac:dyDescent="0.3">
      <c r="A967" s="283">
        <v>237557</v>
      </c>
      <c r="B967" s="281" t="s">
        <v>3104</v>
      </c>
      <c r="C967" s="280"/>
      <c r="D967" s="280">
        <v>1</v>
      </c>
      <c r="E967" s="280">
        <v>22</v>
      </c>
      <c r="F967" s="273"/>
    </row>
    <row r="968" spans="1:6" ht="51" x14ac:dyDescent="0.3">
      <c r="A968" s="283">
        <v>248399</v>
      </c>
      <c r="B968" s="281" t="s">
        <v>761</v>
      </c>
      <c r="C968" s="280"/>
      <c r="D968" s="280">
        <v>1</v>
      </c>
      <c r="E968" s="280">
        <v>42</v>
      </c>
      <c r="F968" s="273"/>
    </row>
    <row r="969" spans="1:6" ht="51" x14ac:dyDescent="0.3">
      <c r="A969" s="283">
        <v>251264</v>
      </c>
      <c r="B969" s="281" t="s">
        <v>749</v>
      </c>
      <c r="C969" s="280"/>
      <c r="D969" s="280">
        <v>1</v>
      </c>
      <c r="E969" s="280">
        <v>42</v>
      </c>
      <c r="F969" s="273"/>
    </row>
    <row r="970" spans="1:6" ht="51" x14ac:dyDescent="0.3">
      <c r="A970" s="283">
        <v>254372</v>
      </c>
      <c r="B970" s="281" t="s">
        <v>792</v>
      </c>
      <c r="C970" s="280"/>
      <c r="D970" s="280">
        <v>1</v>
      </c>
      <c r="E970" s="280">
        <v>42</v>
      </c>
      <c r="F970" s="273"/>
    </row>
    <row r="971" spans="1:6" ht="51" x14ac:dyDescent="0.3">
      <c r="A971" s="283">
        <v>71429</v>
      </c>
      <c r="B971" s="279" t="s">
        <v>826</v>
      </c>
      <c r="C971" s="280"/>
      <c r="D971" s="280">
        <v>1</v>
      </c>
      <c r="E971" s="280">
        <v>22</v>
      </c>
      <c r="F971" s="273"/>
    </row>
    <row r="972" spans="1:6" ht="51" x14ac:dyDescent="0.3">
      <c r="A972" s="283">
        <v>71430</v>
      </c>
      <c r="B972" s="279" t="s">
        <v>2832</v>
      </c>
      <c r="C972" s="280"/>
      <c r="D972" s="280">
        <v>1</v>
      </c>
      <c r="E972" s="280">
        <v>22</v>
      </c>
      <c r="F972" s="273"/>
    </row>
    <row r="973" spans="1:6" ht="51" x14ac:dyDescent="0.3">
      <c r="A973" s="283">
        <v>71432</v>
      </c>
      <c r="B973" s="279" t="s">
        <v>3105</v>
      </c>
      <c r="C973" s="280"/>
      <c r="D973" s="280">
        <v>1</v>
      </c>
      <c r="E973" s="280">
        <v>22</v>
      </c>
      <c r="F973" s="273"/>
    </row>
    <row r="974" spans="1:6" ht="61.2" x14ac:dyDescent="0.3">
      <c r="A974" s="283">
        <v>71433</v>
      </c>
      <c r="B974" s="279" t="s">
        <v>3106</v>
      </c>
      <c r="C974" s="280"/>
      <c r="D974" s="280">
        <v>1</v>
      </c>
      <c r="E974" s="280">
        <v>22</v>
      </c>
      <c r="F974" s="273"/>
    </row>
    <row r="975" spans="1:6" ht="40.799999999999997" x14ac:dyDescent="0.3">
      <c r="A975" s="283">
        <v>71434</v>
      </c>
      <c r="B975" s="279" t="s">
        <v>748</v>
      </c>
      <c r="C975" s="280"/>
      <c r="D975" s="280">
        <v>1</v>
      </c>
      <c r="E975" s="280">
        <v>22</v>
      </c>
      <c r="F975" s="273"/>
    </row>
    <row r="976" spans="1:6" ht="51" x14ac:dyDescent="0.3">
      <c r="A976" s="283">
        <v>71438</v>
      </c>
      <c r="B976" s="279" t="s">
        <v>825</v>
      </c>
      <c r="C976" s="280"/>
      <c r="D976" s="280">
        <v>1</v>
      </c>
      <c r="E976" s="280">
        <v>42</v>
      </c>
      <c r="F976" s="273"/>
    </row>
    <row r="977" spans="1:6" ht="51" x14ac:dyDescent="0.3">
      <c r="A977" s="283">
        <v>71439</v>
      </c>
      <c r="B977" s="281" t="s">
        <v>2833</v>
      </c>
      <c r="C977" s="280"/>
      <c r="D977" s="280">
        <v>1</v>
      </c>
      <c r="E977" s="280">
        <v>42</v>
      </c>
      <c r="F977" s="273"/>
    </row>
    <row r="978" spans="1:6" ht="51" x14ac:dyDescent="0.3">
      <c r="A978" s="283">
        <v>71441</v>
      </c>
      <c r="B978" s="281" t="s">
        <v>3107</v>
      </c>
      <c r="C978" s="280"/>
      <c r="D978" s="280">
        <v>1</v>
      </c>
      <c r="E978" s="280">
        <v>42</v>
      </c>
      <c r="F978" s="273"/>
    </row>
    <row r="979" spans="1:6" ht="61.2" x14ac:dyDescent="0.3">
      <c r="A979" s="283">
        <v>71442</v>
      </c>
      <c r="B979" s="281" t="s">
        <v>3108</v>
      </c>
      <c r="C979" s="280"/>
      <c r="D979" s="280">
        <v>1</v>
      </c>
      <c r="E979" s="280">
        <v>42</v>
      </c>
      <c r="F979" s="273"/>
    </row>
    <row r="980" spans="1:6" ht="40.799999999999997" x14ac:dyDescent="0.3">
      <c r="A980" s="283">
        <v>71443</v>
      </c>
      <c r="B980" s="279" t="s">
        <v>747</v>
      </c>
      <c r="C980" s="280"/>
      <c r="D980" s="280">
        <v>1</v>
      </c>
      <c r="E980" s="280">
        <v>42</v>
      </c>
      <c r="F980" s="273"/>
    </row>
    <row r="981" spans="1:6" ht="51" x14ac:dyDescent="0.3">
      <c r="A981" s="283">
        <v>160031</v>
      </c>
      <c r="B981" s="281" t="s">
        <v>3109</v>
      </c>
      <c r="C981" s="280"/>
      <c r="D981" s="280"/>
      <c r="E981" s="280"/>
      <c r="F981" s="273"/>
    </row>
    <row r="982" spans="1:6" ht="51" x14ac:dyDescent="0.3">
      <c r="A982" s="283">
        <v>229564</v>
      </c>
      <c r="B982" s="279" t="s">
        <v>1587</v>
      </c>
      <c r="C982" s="280"/>
      <c r="D982" s="280">
        <v>2</v>
      </c>
      <c r="E982" s="280">
        <v>45</v>
      </c>
      <c r="F982" s="273"/>
    </row>
    <row r="983" spans="1:6" ht="51" x14ac:dyDescent="0.3">
      <c r="A983" s="283">
        <v>229563</v>
      </c>
      <c r="B983" s="279" t="s">
        <v>1586</v>
      </c>
      <c r="C983" s="280"/>
      <c r="D983" s="280">
        <v>2</v>
      </c>
      <c r="E983" s="280">
        <v>45</v>
      </c>
      <c r="F983" s="273"/>
    </row>
    <row r="984" spans="1:6" ht="51" x14ac:dyDescent="0.3">
      <c r="A984" s="283">
        <v>229562</v>
      </c>
      <c r="B984" s="279" t="s">
        <v>1585</v>
      </c>
      <c r="C984" s="280"/>
      <c r="D984" s="280">
        <v>2</v>
      </c>
      <c r="E984" s="280">
        <v>45</v>
      </c>
      <c r="F984" s="273"/>
    </row>
    <row r="985" spans="1:6" ht="51" x14ac:dyDescent="0.3">
      <c r="A985" s="283">
        <v>156163</v>
      </c>
      <c r="B985" s="279" t="s">
        <v>1277</v>
      </c>
      <c r="C985" s="280"/>
      <c r="D985" s="280">
        <v>0.4</v>
      </c>
      <c r="E985" s="280">
        <v>22</v>
      </c>
      <c r="F985" s="273"/>
    </row>
    <row r="986" spans="1:6" ht="51" x14ac:dyDescent="0.3">
      <c r="A986" s="283">
        <v>156170</v>
      </c>
      <c r="B986" s="279" t="s">
        <v>3110</v>
      </c>
      <c r="C986" s="280"/>
      <c r="D986" s="280">
        <v>0.4</v>
      </c>
      <c r="E986" s="280">
        <v>22</v>
      </c>
      <c r="F986" s="273"/>
    </row>
    <row r="987" spans="1:6" ht="51" x14ac:dyDescent="0.3">
      <c r="A987" s="283">
        <v>160848</v>
      </c>
      <c r="B987" s="281" t="s">
        <v>1555</v>
      </c>
      <c r="C987" s="280"/>
      <c r="D987" s="280">
        <v>0.4</v>
      </c>
      <c r="E987" s="280">
        <v>22</v>
      </c>
      <c r="F987" s="273"/>
    </row>
    <row r="988" spans="1:6" ht="51" x14ac:dyDescent="0.3">
      <c r="A988" s="283">
        <v>156295</v>
      </c>
      <c r="B988" s="279" t="s">
        <v>1276</v>
      </c>
      <c r="C988" s="280"/>
      <c r="D988" s="280">
        <v>0.8</v>
      </c>
      <c r="E988" s="282">
        <v>23</v>
      </c>
      <c r="F988" s="273"/>
    </row>
    <row r="989" spans="1:6" ht="51" x14ac:dyDescent="0.3">
      <c r="A989" s="283">
        <v>156302</v>
      </c>
      <c r="B989" s="279" t="s">
        <v>3111</v>
      </c>
      <c r="C989" s="280"/>
      <c r="D989" s="280">
        <v>0.8</v>
      </c>
      <c r="E989" s="282">
        <v>23</v>
      </c>
      <c r="F989" s="273"/>
    </row>
    <row r="990" spans="1:6" ht="51" x14ac:dyDescent="0.3">
      <c r="A990" s="283">
        <v>336326</v>
      </c>
      <c r="B990" s="281" t="s">
        <v>2834</v>
      </c>
      <c r="C990" s="280"/>
      <c r="D990" s="280">
        <v>0.8</v>
      </c>
      <c r="E990" s="282">
        <v>23</v>
      </c>
      <c r="F990" s="273"/>
    </row>
    <row r="991" spans="1:6" ht="51" x14ac:dyDescent="0.3">
      <c r="A991" s="283">
        <v>156427</v>
      </c>
      <c r="B991" s="279" t="s">
        <v>1275</v>
      </c>
      <c r="C991" s="280"/>
      <c r="D991" s="280">
        <v>2</v>
      </c>
      <c r="E991" s="282">
        <v>23</v>
      </c>
      <c r="F991" s="273"/>
    </row>
    <row r="992" spans="1:6" ht="51" x14ac:dyDescent="0.3">
      <c r="A992" s="283">
        <v>156434</v>
      </c>
      <c r="B992" s="281" t="s">
        <v>3112</v>
      </c>
      <c r="C992" s="280"/>
      <c r="D992" s="280">
        <v>2</v>
      </c>
      <c r="E992" s="282">
        <v>23</v>
      </c>
      <c r="F992" s="273"/>
    </row>
    <row r="993" spans="1:6" ht="61.2" x14ac:dyDescent="0.3">
      <c r="A993" s="283">
        <v>212907</v>
      </c>
      <c r="B993" s="281" t="s">
        <v>2835</v>
      </c>
      <c r="C993" s="280"/>
      <c r="D993" s="280">
        <v>1.3</v>
      </c>
      <c r="E993" s="280">
        <v>43</v>
      </c>
      <c r="F993" s="273"/>
    </row>
    <row r="994" spans="1:6" ht="40.799999999999997" x14ac:dyDescent="0.3">
      <c r="A994" s="283">
        <v>336327</v>
      </c>
      <c r="B994" s="281" t="s">
        <v>2836</v>
      </c>
      <c r="C994" s="280"/>
      <c r="D994" s="280">
        <v>2</v>
      </c>
      <c r="E994" s="282">
        <v>23</v>
      </c>
      <c r="F994" s="273"/>
    </row>
    <row r="995" spans="1:6" ht="51" x14ac:dyDescent="0.3">
      <c r="A995" s="283">
        <v>156691</v>
      </c>
      <c r="B995" s="281" t="s">
        <v>1274</v>
      </c>
      <c r="C995" s="280"/>
      <c r="D995" s="280">
        <v>2</v>
      </c>
      <c r="E995" s="280">
        <v>42</v>
      </c>
      <c r="F995" s="273"/>
    </row>
    <row r="996" spans="1:6" ht="51" x14ac:dyDescent="0.3">
      <c r="A996" s="283">
        <v>156698</v>
      </c>
      <c r="B996" s="279" t="s">
        <v>3113</v>
      </c>
      <c r="C996" s="280"/>
      <c r="D996" s="280">
        <v>2</v>
      </c>
      <c r="E996" s="280">
        <v>43</v>
      </c>
      <c r="F996" s="273"/>
    </row>
    <row r="997" spans="1:6" ht="61.2" x14ac:dyDescent="0.3">
      <c r="A997" s="283">
        <v>212906</v>
      </c>
      <c r="B997" s="281" t="s">
        <v>2837</v>
      </c>
      <c r="C997" s="280"/>
      <c r="D997" s="280">
        <v>1.3</v>
      </c>
      <c r="E997" s="280">
        <v>22</v>
      </c>
      <c r="F997" s="273"/>
    </row>
    <row r="998" spans="1:6" ht="40.799999999999997" x14ac:dyDescent="0.3">
      <c r="A998" s="283">
        <v>336329</v>
      </c>
      <c r="B998" s="281" t="s">
        <v>2838</v>
      </c>
      <c r="C998" s="280"/>
      <c r="D998" s="280">
        <v>2</v>
      </c>
      <c r="E998" s="280">
        <v>43</v>
      </c>
      <c r="F998" s="273"/>
    </row>
    <row r="999" spans="1:6" ht="61.2" x14ac:dyDescent="0.3">
      <c r="A999" s="283">
        <v>198351</v>
      </c>
      <c r="B999" s="279" t="s">
        <v>3114</v>
      </c>
      <c r="C999" s="280"/>
      <c r="D999" s="280">
        <v>1.3</v>
      </c>
      <c r="E999" s="280">
        <v>45</v>
      </c>
      <c r="F999" s="273"/>
    </row>
    <row r="1000" spans="1:6" ht="51" x14ac:dyDescent="0.3">
      <c r="A1000" s="283">
        <v>215642</v>
      </c>
      <c r="B1000" s="281" t="s">
        <v>1583</v>
      </c>
      <c r="C1000" s="280"/>
      <c r="D1000" s="280">
        <v>1.3</v>
      </c>
      <c r="E1000" s="282">
        <v>23</v>
      </c>
      <c r="F1000" s="273"/>
    </row>
    <row r="1001" spans="1:6" ht="61.2" x14ac:dyDescent="0.3">
      <c r="A1001" s="283">
        <v>233503</v>
      </c>
      <c r="B1001" s="281" t="s">
        <v>1590</v>
      </c>
      <c r="C1001" s="280"/>
      <c r="D1001" s="280">
        <v>1.3</v>
      </c>
      <c r="E1001" s="282">
        <v>23</v>
      </c>
      <c r="F1001" s="273"/>
    </row>
    <row r="1002" spans="1:6" ht="61.2" x14ac:dyDescent="0.3">
      <c r="A1002" s="283">
        <v>233504</v>
      </c>
      <c r="B1002" s="281" t="s">
        <v>1591</v>
      </c>
      <c r="C1002" s="280"/>
      <c r="D1002" s="280">
        <v>1.3</v>
      </c>
      <c r="E1002" s="280">
        <v>45</v>
      </c>
      <c r="F1002" s="273"/>
    </row>
    <row r="1003" spans="1:6" ht="61.2" x14ac:dyDescent="0.3">
      <c r="A1003" s="283">
        <v>233509</v>
      </c>
      <c r="B1003" s="281" t="s">
        <v>1592</v>
      </c>
      <c r="C1003" s="280"/>
      <c r="D1003" s="280">
        <v>1.3</v>
      </c>
      <c r="E1003" s="282">
        <v>23</v>
      </c>
      <c r="F1003" s="273"/>
    </row>
    <row r="1004" spans="1:6" ht="61.2" x14ac:dyDescent="0.3">
      <c r="A1004" s="283">
        <v>233510</v>
      </c>
      <c r="B1004" s="279" t="s">
        <v>1593</v>
      </c>
      <c r="C1004" s="280"/>
      <c r="D1004" s="280">
        <v>1.3</v>
      </c>
      <c r="E1004" s="280">
        <v>45</v>
      </c>
      <c r="F1004" s="273"/>
    </row>
    <row r="1005" spans="1:6" ht="51" x14ac:dyDescent="0.3">
      <c r="A1005" s="283">
        <v>91951</v>
      </c>
      <c r="B1005" s="281" t="s">
        <v>1683</v>
      </c>
      <c r="C1005" s="280"/>
      <c r="D1005" s="280">
        <v>1.3</v>
      </c>
      <c r="E1005" s="280">
        <v>45</v>
      </c>
      <c r="F1005" s="273"/>
    </row>
    <row r="1006" spans="1:6" ht="61.2" x14ac:dyDescent="0.3">
      <c r="A1006" s="283">
        <v>198348</v>
      </c>
      <c r="B1006" s="279" t="s">
        <v>3115</v>
      </c>
      <c r="C1006" s="280"/>
      <c r="D1006" s="280">
        <v>1.3</v>
      </c>
      <c r="E1006" s="282">
        <v>23</v>
      </c>
      <c r="F1006" s="273"/>
    </row>
    <row r="1007" spans="1:6" ht="51" x14ac:dyDescent="0.3">
      <c r="A1007" s="283">
        <v>62634</v>
      </c>
      <c r="B1007" s="279" t="s">
        <v>882</v>
      </c>
      <c r="C1007" s="280"/>
      <c r="D1007" s="280">
        <v>2</v>
      </c>
      <c r="E1007" s="280">
        <v>45</v>
      </c>
      <c r="F1007" s="273"/>
    </row>
    <row r="1008" spans="1:6" ht="51" x14ac:dyDescent="0.3">
      <c r="A1008" s="283">
        <v>74431</v>
      </c>
      <c r="B1008" s="281" t="s">
        <v>886</v>
      </c>
      <c r="C1008" s="280"/>
      <c r="D1008" s="280">
        <v>2</v>
      </c>
      <c r="E1008" s="280">
        <v>45</v>
      </c>
      <c r="F1008" s="273"/>
    </row>
    <row r="1009" spans="1:6" ht="51" x14ac:dyDescent="0.3">
      <c r="A1009" s="283">
        <v>80134</v>
      </c>
      <c r="B1009" s="279" t="s">
        <v>840</v>
      </c>
      <c r="C1009" s="280"/>
      <c r="D1009" s="280">
        <v>0.5</v>
      </c>
      <c r="E1009" s="280">
        <v>22</v>
      </c>
      <c r="F1009" s="273"/>
    </row>
    <row r="1010" spans="1:6" ht="51" x14ac:dyDescent="0.3">
      <c r="A1010" s="283">
        <v>80493</v>
      </c>
      <c r="B1010" s="279" t="s">
        <v>1667</v>
      </c>
      <c r="C1010" s="280"/>
      <c r="D1010" s="280">
        <v>0.5</v>
      </c>
      <c r="E1010" s="280">
        <v>22</v>
      </c>
      <c r="F1010" s="273"/>
    </row>
    <row r="1011" spans="1:6" ht="51" x14ac:dyDescent="0.3">
      <c r="A1011" s="283">
        <v>74409</v>
      </c>
      <c r="B1011" s="279" t="s">
        <v>888</v>
      </c>
      <c r="C1011" s="280"/>
      <c r="D1011" s="280">
        <v>0.5</v>
      </c>
      <c r="E1011" s="280">
        <v>22</v>
      </c>
      <c r="F1011" s="273"/>
    </row>
    <row r="1012" spans="1:6" ht="51" x14ac:dyDescent="0.3">
      <c r="A1012" s="283">
        <v>76006</v>
      </c>
      <c r="B1012" s="279" t="s">
        <v>884</v>
      </c>
      <c r="C1012" s="280"/>
      <c r="D1012" s="280">
        <v>0.5</v>
      </c>
      <c r="E1012" s="280">
        <v>22</v>
      </c>
      <c r="F1012" s="273"/>
    </row>
    <row r="1013" spans="1:6" ht="51" x14ac:dyDescent="0.3">
      <c r="A1013" s="283">
        <v>76007</v>
      </c>
      <c r="B1013" s="281" t="s">
        <v>883</v>
      </c>
      <c r="C1013" s="280"/>
      <c r="D1013" s="280">
        <v>2</v>
      </c>
      <c r="E1013" s="280">
        <v>22</v>
      </c>
      <c r="F1013" s="273"/>
    </row>
    <row r="1014" spans="1:6" ht="51" x14ac:dyDescent="0.3">
      <c r="A1014" s="283">
        <v>62057</v>
      </c>
      <c r="B1014" s="279" t="s">
        <v>887</v>
      </c>
      <c r="C1014" s="280"/>
      <c r="D1014" s="280">
        <v>2</v>
      </c>
      <c r="E1014" s="280">
        <v>22</v>
      </c>
      <c r="F1014" s="273"/>
    </row>
    <row r="1015" spans="1:6" ht="71.400000000000006" x14ac:dyDescent="0.3">
      <c r="A1015" s="283">
        <v>251525</v>
      </c>
      <c r="B1015" s="279" t="s">
        <v>3116</v>
      </c>
      <c r="C1015" s="280"/>
      <c r="D1015" s="280">
        <v>0.8</v>
      </c>
      <c r="E1015" s="282">
        <v>23</v>
      </c>
      <c r="F1015" s="273"/>
    </row>
    <row r="1016" spans="1:6" ht="40.799999999999997" x14ac:dyDescent="0.3">
      <c r="A1016" s="283">
        <v>281985</v>
      </c>
      <c r="B1016" s="279" t="s">
        <v>1606</v>
      </c>
      <c r="C1016" s="280"/>
      <c r="D1016" s="280">
        <v>1.5</v>
      </c>
      <c r="E1016" s="280">
        <v>43</v>
      </c>
      <c r="F1016" s="273"/>
    </row>
    <row r="1017" spans="1:6" ht="40.799999999999997" x14ac:dyDescent="0.3">
      <c r="A1017" s="283">
        <v>313964</v>
      </c>
      <c r="B1017" s="279" t="s">
        <v>2839</v>
      </c>
      <c r="C1017" s="280"/>
      <c r="D1017" s="280">
        <v>0.8</v>
      </c>
      <c r="E1017" s="282">
        <v>23</v>
      </c>
      <c r="F1017" s="273"/>
    </row>
    <row r="1018" spans="1:6" ht="61.2" x14ac:dyDescent="0.3">
      <c r="A1018" s="283">
        <v>313966</v>
      </c>
      <c r="B1018" s="281" t="s">
        <v>3117</v>
      </c>
      <c r="C1018" s="280"/>
      <c r="D1018" s="280">
        <v>0.8</v>
      </c>
      <c r="E1018" s="282">
        <v>23</v>
      </c>
      <c r="F1018" s="273"/>
    </row>
    <row r="1019" spans="1:6" ht="40.799999999999997" x14ac:dyDescent="0.3">
      <c r="A1019" s="283">
        <v>313967</v>
      </c>
      <c r="B1019" s="279" t="s">
        <v>2840</v>
      </c>
      <c r="C1019" s="280"/>
      <c r="D1019" s="280">
        <v>0.8</v>
      </c>
      <c r="E1019" s="282">
        <v>23</v>
      </c>
      <c r="F1019" s="273"/>
    </row>
    <row r="1020" spans="1:6" ht="61.2" x14ac:dyDescent="0.3">
      <c r="A1020" s="283">
        <v>313968</v>
      </c>
      <c r="B1020" s="281" t="s">
        <v>3118</v>
      </c>
      <c r="C1020" s="280"/>
      <c r="D1020" s="280">
        <v>0.8</v>
      </c>
      <c r="E1020" s="282">
        <v>23</v>
      </c>
      <c r="F1020" s="273"/>
    </row>
    <row r="1021" spans="1:6" ht="71.400000000000006" x14ac:dyDescent="0.3">
      <c r="A1021" s="283">
        <v>313969</v>
      </c>
      <c r="B1021" s="281" t="s">
        <v>3119</v>
      </c>
      <c r="C1021" s="280"/>
      <c r="D1021" s="280">
        <v>0.8</v>
      </c>
      <c r="E1021" s="282">
        <v>23</v>
      </c>
      <c r="F1021" s="273"/>
    </row>
    <row r="1022" spans="1:6" ht="61.2" x14ac:dyDescent="0.3">
      <c r="A1022" s="283">
        <v>313971</v>
      </c>
      <c r="B1022" s="279" t="s">
        <v>3120</v>
      </c>
      <c r="C1022" s="280"/>
      <c r="D1022" s="280">
        <v>0.8</v>
      </c>
      <c r="E1022" s="282">
        <v>23</v>
      </c>
      <c r="F1022" s="273"/>
    </row>
    <row r="1023" spans="1:6" ht="51" x14ac:dyDescent="0.3">
      <c r="A1023" s="283">
        <v>313972</v>
      </c>
      <c r="B1023" s="281" t="s">
        <v>3121</v>
      </c>
      <c r="C1023" s="280"/>
      <c r="D1023" s="280">
        <v>0.8</v>
      </c>
      <c r="E1023" s="282">
        <v>23</v>
      </c>
      <c r="F1023" s="273"/>
    </row>
    <row r="1024" spans="1:6" ht="61.2" x14ac:dyDescent="0.3">
      <c r="A1024" s="283">
        <v>313973</v>
      </c>
      <c r="B1024" s="279" t="s">
        <v>3122</v>
      </c>
      <c r="C1024" s="280"/>
      <c r="D1024" s="280">
        <v>0.8</v>
      </c>
      <c r="E1024" s="282">
        <v>23</v>
      </c>
      <c r="F1024" s="273"/>
    </row>
    <row r="1025" spans="1:6" ht="61.2" x14ac:dyDescent="0.3">
      <c r="A1025" s="283">
        <v>313974</v>
      </c>
      <c r="B1025" s="279" t="s">
        <v>3123</v>
      </c>
      <c r="C1025" s="280"/>
      <c r="D1025" s="280">
        <v>0.8</v>
      </c>
      <c r="E1025" s="282">
        <v>23</v>
      </c>
      <c r="F1025" s="273"/>
    </row>
    <row r="1026" spans="1:6" ht="40.799999999999997" x14ac:dyDescent="0.3">
      <c r="A1026" s="283">
        <v>313975</v>
      </c>
      <c r="B1026" s="279" t="s">
        <v>2841</v>
      </c>
      <c r="C1026" s="280"/>
      <c r="D1026" s="280">
        <v>0.8</v>
      </c>
      <c r="E1026" s="282">
        <v>23</v>
      </c>
      <c r="F1026" s="273"/>
    </row>
    <row r="1027" spans="1:6" ht="71.400000000000006" x14ac:dyDescent="0.3">
      <c r="A1027" s="283">
        <v>313977</v>
      </c>
      <c r="B1027" s="281" t="s">
        <v>3124</v>
      </c>
      <c r="C1027" s="280"/>
      <c r="D1027" s="280">
        <v>0.8</v>
      </c>
      <c r="E1027" s="282">
        <v>23</v>
      </c>
      <c r="F1027" s="273"/>
    </row>
    <row r="1028" spans="1:6" ht="71.400000000000006" x14ac:dyDescent="0.3">
      <c r="A1028" s="283">
        <v>313978</v>
      </c>
      <c r="B1028" s="279" t="s">
        <v>3125</v>
      </c>
      <c r="C1028" s="280"/>
      <c r="D1028" s="280">
        <v>0.8</v>
      </c>
      <c r="E1028" s="282">
        <v>23</v>
      </c>
      <c r="F1028" s="273"/>
    </row>
    <row r="1029" spans="1:6" ht="71.400000000000006" x14ac:dyDescent="0.3">
      <c r="A1029" s="283">
        <v>313979</v>
      </c>
      <c r="B1029" s="281" t="s">
        <v>3126</v>
      </c>
      <c r="C1029" s="280"/>
      <c r="D1029" s="280">
        <v>0.8</v>
      </c>
      <c r="E1029" s="282">
        <v>23</v>
      </c>
      <c r="F1029" s="273"/>
    </row>
    <row r="1030" spans="1:6" ht="40.799999999999997" x14ac:dyDescent="0.3">
      <c r="A1030" s="283">
        <v>313980</v>
      </c>
      <c r="B1030" s="281" t="s">
        <v>1630</v>
      </c>
      <c r="C1030" s="280"/>
      <c r="D1030" s="280">
        <v>0.8</v>
      </c>
      <c r="E1030" s="282">
        <v>23</v>
      </c>
      <c r="F1030" s="273"/>
    </row>
    <row r="1031" spans="1:6" ht="71.400000000000006" x14ac:dyDescent="0.3">
      <c r="A1031" s="283">
        <v>343074</v>
      </c>
      <c r="B1031" s="279" t="s">
        <v>3127</v>
      </c>
      <c r="C1031" s="280"/>
      <c r="D1031" s="280">
        <v>1.5</v>
      </c>
      <c r="E1031" s="280">
        <v>43</v>
      </c>
      <c r="F1031" s="273"/>
    </row>
    <row r="1032" spans="1:6" ht="40.799999999999997" x14ac:dyDescent="0.3">
      <c r="A1032" s="283">
        <v>221801</v>
      </c>
      <c r="B1032" s="281" t="s">
        <v>3128</v>
      </c>
      <c r="C1032" s="280"/>
      <c r="D1032" s="280"/>
      <c r="E1032" s="280"/>
      <c r="F1032" s="273"/>
    </row>
    <row r="1033" spans="1:6" ht="30.6" x14ac:dyDescent="0.3">
      <c r="A1033" s="283" t="s">
        <v>3129</v>
      </c>
      <c r="B1033" s="279" t="s">
        <v>3130</v>
      </c>
      <c r="C1033" s="280"/>
      <c r="D1033" s="280"/>
      <c r="E1033" s="282"/>
      <c r="F1033" s="273"/>
    </row>
    <row r="1034" spans="1:6" ht="51" x14ac:dyDescent="0.3">
      <c r="A1034" s="283">
        <v>92646</v>
      </c>
      <c r="B1034" s="281" t="s">
        <v>1280</v>
      </c>
      <c r="C1034" s="280"/>
      <c r="D1034" s="280">
        <v>2</v>
      </c>
      <c r="E1034" s="280">
        <v>45</v>
      </c>
      <c r="F1034" s="273"/>
    </row>
    <row r="1035" spans="1:6" ht="40.799999999999997" x14ac:dyDescent="0.3">
      <c r="A1035" s="283">
        <v>90800</v>
      </c>
      <c r="B1035" s="281" t="s">
        <v>696</v>
      </c>
      <c r="C1035" s="280"/>
      <c r="D1035" s="280">
        <v>1.5</v>
      </c>
      <c r="E1035" s="280">
        <v>54</v>
      </c>
      <c r="F1035" s="273"/>
    </row>
    <row r="1036" spans="1:6" ht="40.799999999999997" x14ac:dyDescent="0.3">
      <c r="A1036" s="283">
        <v>90802</v>
      </c>
      <c r="B1036" s="279" t="s">
        <v>695</v>
      </c>
      <c r="C1036" s="280"/>
      <c r="D1036" s="280">
        <v>1.5</v>
      </c>
      <c r="E1036" s="280">
        <v>54</v>
      </c>
      <c r="F1036" s="273"/>
    </row>
    <row r="1037" spans="1:6" ht="40.799999999999997" x14ac:dyDescent="0.3">
      <c r="A1037" s="283">
        <v>90806</v>
      </c>
      <c r="B1037" s="281" t="s">
        <v>694</v>
      </c>
      <c r="C1037" s="280"/>
      <c r="D1037" s="280">
        <v>1.5</v>
      </c>
      <c r="E1037" s="280">
        <v>54</v>
      </c>
      <c r="F1037" s="273"/>
    </row>
    <row r="1038" spans="1:6" ht="51" x14ac:dyDescent="0.3">
      <c r="A1038" s="283">
        <v>90857</v>
      </c>
      <c r="B1038" s="279" t="s">
        <v>693</v>
      </c>
      <c r="C1038" s="280"/>
      <c r="D1038" s="280">
        <v>1.5</v>
      </c>
      <c r="E1038" s="282">
        <v>54</v>
      </c>
      <c r="F1038" s="273"/>
    </row>
    <row r="1039" spans="1:6" ht="40.799999999999997" x14ac:dyDescent="0.3">
      <c r="A1039" s="283">
        <v>62845</v>
      </c>
      <c r="B1039" s="281" t="s">
        <v>1272</v>
      </c>
      <c r="C1039" s="280"/>
      <c r="D1039" s="280">
        <v>2</v>
      </c>
      <c r="E1039" s="282">
        <v>23</v>
      </c>
      <c r="F1039" s="273"/>
    </row>
    <row r="1040" spans="1:6" ht="40.799999999999997" x14ac:dyDescent="0.3">
      <c r="A1040" s="283">
        <v>91549</v>
      </c>
      <c r="B1040" s="281" t="s">
        <v>1273</v>
      </c>
      <c r="C1040" s="280"/>
      <c r="D1040" s="280">
        <v>2</v>
      </c>
      <c r="E1040" s="282">
        <v>23</v>
      </c>
      <c r="F1040" s="273"/>
    </row>
    <row r="1041" spans="1:6" ht="51" x14ac:dyDescent="0.3">
      <c r="A1041" s="283">
        <v>62270</v>
      </c>
      <c r="B1041" s="279" t="s">
        <v>1268</v>
      </c>
      <c r="C1041" s="280"/>
      <c r="D1041" s="280">
        <v>1.3</v>
      </c>
      <c r="E1041" s="282">
        <v>23</v>
      </c>
      <c r="F1041" s="273"/>
    </row>
    <row r="1042" spans="1:6" ht="40.799999999999997" x14ac:dyDescent="0.3">
      <c r="A1042" s="283">
        <v>62245</v>
      </c>
      <c r="B1042" s="279" t="s">
        <v>1271</v>
      </c>
      <c r="C1042" s="280"/>
      <c r="D1042" s="280">
        <v>1.3</v>
      </c>
      <c r="E1042" s="282">
        <v>23</v>
      </c>
      <c r="F1042" s="273"/>
    </row>
    <row r="1043" spans="1:6" ht="51" x14ac:dyDescent="0.3">
      <c r="A1043" s="283">
        <v>62340</v>
      </c>
      <c r="B1043" s="281" t="s">
        <v>1267</v>
      </c>
      <c r="C1043" s="280"/>
      <c r="D1043" s="280">
        <v>1.3</v>
      </c>
      <c r="E1043" s="282">
        <v>23</v>
      </c>
      <c r="F1043" s="273"/>
    </row>
    <row r="1044" spans="1:6" ht="51" x14ac:dyDescent="0.3">
      <c r="A1044" s="283">
        <v>62284</v>
      </c>
      <c r="B1044" s="281" t="s">
        <v>1270</v>
      </c>
      <c r="C1044" s="280"/>
      <c r="D1044" s="280">
        <v>1.3</v>
      </c>
      <c r="E1044" s="282">
        <v>23</v>
      </c>
      <c r="F1044" s="273"/>
    </row>
    <row r="1045" spans="1:6" ht="51" x14ac:dyDescent="0.3">
      <c r="A1045" s="283">
        <v>62259</v>
      </c>
      <c r="B1045" s="281" t="s">
        <v>1269</v>
      </c>
      <c r="C1045" s="280"/>
      <c r="D1045" s="280">
        <v>1.3</v>
      </c>
      <c r="E1045" s="282">
        <v>23</v>
      </c>
      <c r="F1045" s="273"/>
    </row>
    <row r="1046" spans="1:6" ht="40.799999999999997" x14ac:dyDescent="0.3">
      <c r="A1046" s="283">
        <v>92672</v>
      </c>
      <c r="B1046" s="281" t="s">
        <v>1278</v>
      </c>
      <c r="C1046" s="280"/>
      <c r="D1046" s="280">
        <v>2</v>
      </c>
      <c r="E1046" s="280">
        <v>45</v>
      </c>
      <c r="F1046" s="273"/>
    </row>
    <row r="1047" spans="1:6" ht="40.799999999999997" x14ac:dyDescent="0.3">
      <c r="A1047" s="283">
        <v>76847</v>
      </c>
      <c r="B1047" s="279" t="s">
        <v>1279</v>
      </c>
      <c r="C1047" s="280"/>
      <c r="D1047" s="280">
        <v>2</v>
      </c>
      <c r="E1047" s="282">
        <v>23</v>
      </c>
      <c r="F1047" s="273"/>
    </row>
    <row r="1048" spans="1:6" ht="40.799999999999997" x14ac:dyDescent="0.3">
      <c r="A1048" s="283">
        <v>74427</v>
      </c>
      <c r="B1048" s="281" t="s">
        <v>1283</v>
      </c>
      <c r="C1048" s="280"/>
      <c r="D1048" s="280">
        <v>2</v>
      </c>
      <c r="E1048" s="282">
        <v>23</v>
      </c>
      <c r="F1048" s="273"/>
    </row>
    <row r="1049" spans="1:6" ht="40.799999999999997" x14ac:dyDescent="0.3">
      <c r="A1049" s="283">
        <v>74470</v>
      </c>
      <c r="B1049" s="281" t="s">
        <v>1282</v>
      </c>
      <c r="C1049" s="280"/>
      <c r="D1049" s="280">
        <v>2</v>
      </c>
      <c r="E1049" s="282">
        <v>23</v>
      </c>
      <c r="F1049" s="273"/>
    </row>
    <row r="1050" spans="1:6" ht="51" x14ac:dyDescent="0.3">
      <c r="A1050" s="283">
        <v>91084</v>
      </c>
      <c r="B1050" s="281" t="s">
        <v>1281</v>
      </c>
      <c r="C1050" s="280"/>
      <c r="D1050" s="280">
        <v>2</v>
      </c>
      <c r="E1050" s="282">
        <v>23</v>
      </c>
      <c r="F1050" s="273"/>
    </row>
    <row r="1051" spans="1:6" ht="40.799999999999997" x14ac:dyDescent="0.3">
      <c r="A1051" s="283">
        <v>133257</v>
      </c>
      <c r="B1051" s="281" t="s">
        <v>3131</v>
      </c>
      <c r="C1051" s="280"/>
      <c r="D1051" s="280">
        <v>2</v>
      </c>
      <c r="E1051" s="282">
        <v>23</v>
      </c>
      <c r="F1051" s="273"/>
    </row>
    <row r="1052" spans="1:6" ht="61.2" x14ac:dyDescent="0.3">
      <c r="A1052" s="283">
        <v>133602</v>
      </c>
      <c r="B1052" s="281" t="s">
        <v>3132</v>
      </c>
      <c r="C1052" s="280"/>
      <c r="D1052" s="280">
        <v>0.8</v>
      </c>
      <c r="E1052" s="282">
        <v>23</v>
      </c>
      <c r="F1052" s="273"/>
    </row>
    <row r="1053" spans="1:6" ht="40.799999999999997" x14ac:dyDescent="0.3">
      <c r="A1053" s="283">
        <v>176539</v>
      </c>
      <c r="B1053" s="281" t="s">
        <v>3133</v>
      </c>
      <c r="C1053" s="280"/>
      <c r="D1053" s="280">
        <v>2</v>
      </c>
      <c r="E1053" s="282">
        <v>23</v>
      </c>
      <c r="F1053" s="273"/>
    </row>
    <row r="1054" spans="1:6" ht="40.799999999999997" x14ac:dyDescent="0.3">
      <c r="A1054" s="283">
        <v>176540</v>
      </c>
      <c r="B1054" s="281" t="s">
        <v>3134</v>
      </c>
      <c r="C1054" s="280"/>
      <c r="D1054" s="280">
        <v>2</v>
      </c>
      <c r="E1054" s="282">
        <v>23</v>
      </c>
      <c r="F1054" s="273"/>
    </row>
    <row r="1055" spans="1:6" ht="51" x14ac:dyDescent="0.3">
      <c r="A1055" s="283">
        <v>176542</v>
      </c>
      <c r="B1055" s="279" t="s">
        <v>3135</v>
      </c>
      <c r="C1055" s="280"/>
      <c r="D1055" s="280">
        <v>2</v>
      </c>
      <c r="E1055" s="282">
        <v>23</v>
      </c>
      <c r="F1055" s="273"/>
    </row>
    <row r="1056" spans="1:6" ht="61.2" x14ac:dyDescent="0.3">
      <c r="A1056" s="283">
        <v>176543</v>
      </c>
      <c r="B1056" s="281" t="s">
        <v>3136</v>
      </c>
      <c r="C1056" s="280"/>
      <c r="D1056" s="280">
        <v>2</v>
      </c>
      <c r="E1056" s="282">
        <v>23</v>
      </c>
      <c r="F1056" s="273"/>
    </row>
    <row r="1057" spans="1:6" ht="51" x14ac:dyDescent="0.3">
      <c r="A1057" s="283">
        <v>176545</v>
      </c>
      <c r="B1057" s="279" t="s">
        <v>3137</v>
      </c>
      <c r="C1057" s="280"/>
      <c r="D1057" s="280">
        <v>2</v>
      </c>
      <c r="E1057" s="282">
        <v>23</v>
      </c>
      <c r="F1057" s="273"/>
    </row>
    <row r="1058" spans="1:6" ht="51" x14ac:dyDescent="0.3">
      <c r="A1058" s="283">
        <v>181474</v>
      </c>
      <c r="B1058" s="279" t="s">
        <v>3138</v>
      </c>
      <c r="C1058" s="280"/>
      <c r="D1058" s="280">
        <v>2</v>
      </c>
      <c r="E1058" s="282">
        <v>23</v>
      </c>
      <c r="F1058" s="273"/>
    </row>
    <row r="1059" spans="1:6" ht="51" x14ac:dyDescent="0.3">
      <c r="A1059" s="283">
        <v>189966</v>
      </c>
      <c r="B1059" s="279" t="s">
        <v>3139</v>
      </c>
      <c r="C1059" s="280"/>
      <c r="D1059" s="280">
        <v>2</v>
      </c>
      <c r="E1059" s="282">
        <v>23</v>
      </c>
      <c r="F1059" s="273"/>
    </row>
    <row r="1060" spans="1:6" ht="20.399999999999999" x14ac:dyDescent="0.3">
      <c r="A1060" s="283">
        <v>193559</v>
      </c>
      <c r="B1060" s="279" t="s">
        <v>2842</v>
      </c>
      <c r="C1060" s="280"/>
      <c r="D1060" s="280">
        <v>0.8</v>
      </c>
      <c r="E1060" s="282">
        <v>23</v>
      </c>
      <c r="F1060" s="273"/>
    </row>
    <row r="1061" spans="1:6" ht="20.399999999999999" x14ac:dyDescent="0.3">
      <c r="A1061" s="283">
        <v>193560</v>
      </c>
      <c r="B1061" s="281" t="s">
        <v>621</v>
      </c>
      <c r="C1061" s="280"/>
      <c r="D1061" s="280">
        <v>2</v>
      </c>
      <c r="E1061" s="282">
        <v>23</v>
      </c>
      <c r="F1061" s="273"/>
    </row>
    <row r="1062" spans="1:6" ht="51" x14ac:dyDescent="0.3">
      <c r="A1062" s="283">
        <v>195211</v>
      </c>
      <c r="B1062" s="279" t="s">
        <v>3140</v>
      </c>
      <c r="C1062" s="280"/>
      <c r="D1062" s="280">
        <v>2</v>
      </c>
      <c r="E1062" s="282">
        <v>23</v>
      </c>
      <c r="F1062" s="273"/>
    </row>
    <row r="1063" spans="1:6" ht="30.6" x14ac:dyDescent="0.3">
      <c r="A1063" s="283">
        <v>196133</v>
      </c>
      <c r="B1063" s="281" t="s">
        <v>3141</v>
      </c>
      <c r="C1063" s="280"/>
      <c r="D1063" s="280">
        <v>2</v>
      </c>
      <c r="E1063" s="282">
        <v>23</v>
      </c>
      <c r="F1063" s="273"/>
    </row>
    <row r="1064" spans="1:6" ht="30.6" x14ac:dyDescent="0.3">
      <c r="A1064" s="283">
        <v>196316</v>
      </c>
      <c r="B1064" s="279" t="s">
        <v>3142</v>
      </c>
      <c r="C1064" s="280"/>
      <c r="D1064" s="280">
        <v>2</v>
      </c>
      <c r="E1064" s="282">
        <v>23</v>
      </c>
      <c r="F1064" s="273"/>
    </row>
    <row r="1065" spans="1:6" ht="51" x14ac:dyDescent="0.3">
      <c r="A1065" s="283">
        <v>212730</v>
      </c>
      <c r="B1065" s="281" t="s">
        <v>3143</v>
      </c>
      <c r="C1065" s="280"/>
      <c r="D1065" s="280">
        <v>2</v>
      </c>
      <c r="E1065" s="282">
        <v>23</v>
      </c>
      <c r="F1065" s="273"/>
    </row>
    <row r="1066" spans="1:6" ht="40.799999999999997" x14ac:dyDescent="0.3">
      <c r="A1066" s="283">
        <v>213184</v>
      </c>
      <c r="B1066" s="279" t="s">
        <v>3144</v>
      </c>
      <c r="C1066" s="280"/>
      <c r="D1066" s="280">
        <v>2</v>
      </c>
      <c r="E1066" s="282">
        <v>23</v>
      </c>
      <c r="F1066" s="273"/>
    </row>
    <row r="1067" spans="1:6" ht="20.399999999999999" x14ac:dyDescent="0.3">
      <c r="A1067" s="283">
        <v>213633</v>
      </c>
      <c r="B1067" s="279" t="s">
        <v>1254</v>
      </c>
      <c r="C1067" s="280"/>
      <c r="D1067" s="280">
        <v>2</v>
      </c>
      <c r="E1067" s="280">
        <v>42</v>
      </c>
      <c r="F1067" s="273"/>
    </row>
    <row r="1068" spans="1:6" ht="40.799999999999997" x14ac:dyDescent="0.3">
      <c r="A1068" s="283">
        <v>213963</v>
      </c>
      <c r="B1068" s="279" t="s">
        <v>3145</v>
      </c>
      <c r="C1068" s="280"/>
      <c r="D1068" s="280">
        <v>0.8</v>
      </c>
      <c r="E1068" s="282">
        <v>23</v>
      </c>
      <c r="F1068" s="273"/>
    </row>
    <row r="1069" spans="1:6" ht="51" x14ac:dyDescent="0.3">
      <c r="A1069" s="283">
        <v>214894</v>
      </c>
      <c r="B1069" s="279" t="s">
        <v>3146</v>
      </c>
      <c r="C1069" s="280"/>
      <c r="D1069" s="280">
        <v>2</v>
      </c>
      <c r="E1069" s="282">
        <v>23</v>
      </c>
      <c r="F1069" s="273"/>
    </row>
    <row r="1070" spans="1:6" ht="51" x14ac:dyDescent="0.3">
      <c r="A1070" s="283">
        <v>215366</v>
      </c>
      <c r="B1070" s="281" t="s">
        <v>3147</v>
      </c>
      <c r="C1070" s="280"/>
      <c r="D1070" s="280">
        <v>2</v>
      </c>
      <c r="E1070" s="282">
        <v>23</v>
      </c>
      <c r="F1070" s="273"/>
    </row>
    <row r="1071" spans="1:6" ht="30.6" x14ac:dyDescent="0.3">
      <c r="A1071" s="283">
        <v>215388</v>
      </c>
      <c r="B1071" s="279" t="s">
        <v>3148</v>
      </c>
      <c r="C1071" s="280"/>
      <c r="D1071" s="280">
        <v>0.8</v>
      </c>
      <c r="E1071" s="282">
        <v>23</v>
      </c>
      <c r="F1071" s="273"/>
    </row>
    <row r="1072" spans="1:6" ht="61.2" x14ac:dyDescent="0.3">
      <c r="A1072" s="283">
        <v>222676</v>
      </c>
      <c r="B1072" s="281" t="s">
        <v>3149</v>
      </c>
      <c r="C1072" s="280"/>
      <c r="D1072" s="280">
        <v>0.8</v>
      </c>
      <c r="E1072" s="282">
        <v>23</v>
      </c>
      <c r="F1072" s="273"/>
    </row>
    <row r="1073" spans="1:6" ht="61.2" x14ac:dyDescent="0.3">
      <c r="A1073" s="283">
        <v>222677</v>
      </c>
      <c r="B1073" s="281" t="s">
        <v>3150</v>
      </c>
      <c r="C1073" s="280"/>
      <c r="D1073" s="280">
        <v>0.8</v>
      </c>
      <c r="E1073" s="282">
        <v>23</v>
      </c>
      <c r="F1073" s="273"/>
    </row>
    <row r="1074" spans="1:6" ht="61.2" x14ac:dyDescent="0.3">
      <c r="A1074" s="283">
        <v>222678</v>
      </c>
      <c r="B1074" s="279" t="s">
        <v>3151</v>
      </c>
      <c r="C1074" s="280"/>
      <c r="D1074" s="280">
        <v>0.8</v>
      </c>
      <c r="E1074" s="282">
        <v>23</v>
      </c>
      <c r="F1074" s="273"/>
    </row>
    <row r="1075" spans="1:6" ht="51" x14ac:dyDescent="0.3">
      <c r="A1075" s="283">
        <v>222679</v>
      </c>
      <c r="B1075" s="279" t="s">
        <v>3152</v>
      </c>
      <c r="C1075" s="280"/>
      <c r="D1075" s="280">
        <v>2</v>
      </c>
      <c r="E1075" s="282">
        <v>23</v>
      </c>
      <c r="F1075" s="273"/>
    </row>
    <row r="1076" spans="1:6" ht="61.2" x14ac:dyDescent="0.3">
      <c r="A1076" s="283">
        <v>222680</v>
      </c>
      <c r="B1076" s="279" t="s">
        <v>3153</v>
      </c>
      <c r="C1076" s="280"/>
      <c r="D1076" s="280">
        <v>2</v>
      </c>
      <c r="E1076" s="282">
        <v>23</v>
      </c>
      <c r="F1076" s="273"/>
    </row>
    <row r="1077" spans="1:6" ht="61.2" x14ac:dyDescent="0.3">
      <c r="A1077" s="283">
        <v>222681</v>
      </c>
      <c r="B1077" s="279" t="s">
        <v>3154</v>
      </c>
      <c r="C1077" s="280"/>
      <c r="D1077" s="280">
        <v>2</v>
      </c>
      <c r="E1077" s="282">
        <v>23</v>
      </c>
      <c r="F1077" s="273"/>
    </row>
    <row r="1078" spans="1:6" ht="51" x14ac:dyDescent="0.3">
      <c r="A1078" s="283">
        <v>225172</v>
      </c>
      <c r="B1078" s="279" t="s">
        <v>3155</v>
      </c>
      <c r="C1078" s="280"/>
      <c r="D1078" s="280">
        <v>2</v>
      </c>
      <c r="E1078" s="282">
        <v>23</v>
      </c>
      <c r="F1078" s="273"/>
    </row>
    <row r="1079" spans="1:6" ht="51" x14ac:dyDescent="0.3">
      <c r="A1079" s="283">
        <v>234901</v>
      </c>
      <c r="B1079" s="281" t="s">
        <v>1284</v>
      </c>
      <c r="C1079" s="280"/>
      <c r="D1079" s="280">
        <v>0.8</v>
      </c>
      <c r="E1079" s="282">
        <v>23</v>
      </c>
      <c r="F1079" s="273"/>
    </row>
    <row r="1080" spans="1:6" ht="20.399999999999999" x14ac:dyDescent="0.3">
      <c r="A1080" s="283">
        <v>235902</v>
      </c>
      <c r="B1080" s="279" t="s">
        <v>631</v>
      </c>
      <c r="C1080" s="280"/>
      <c r="D1080" s="280">
        <v>0.8</v>
      </c>
      <c r="E1080" s="282">
        <v>23</v>
      </c>
      <c r="F1080" s="273"/>
    </row>
    <row r="1081" spans="1:6" ht="20.399999999999999" x14ac:dyDescent="0.3">
      <c r="A1081" s="283">
        <v>235903</v>
      </c>
      <c r="B1081" s="281" t="s">
        <v>630</v>
      </c>
      <c r="C1081" s="280"/>
      <c r="D1081" s="280">
        <v>2</v>
      </c>
      <c r="E1081" s="282">
        <v>23</v>
      </c>
      <c r="F1081" s="273"/>
    </row>
    <row r="1082" spans="1:6" ht="20.399999999999999" x14ac:dyDescent="0.3">
      <c r="A1082" s="283">
        <v>235906</v>
      </c>
      <c r="B1082" s="281" t="s">
        <v>612</v>
      </c>
      <c r="C1082" s="280"/>
      <c r="D1082" s="280">
        <v>0.8</v>
      </c>
      <c r="E1082" s="282">
        <v>23</v>
      </c>
      <c r="F1082" s="273"/>
    </row>
    <row r="1083" spans="1:6" ht="20.399999999999999" x14ac:dyDescent="0.3">
      <c r="A1083" s="283">
        <v>235907</v>
      </c>
      <c r="B1083" s="279" t="s">
        <v>611</v>
      </c>
      <c r="C1083" s="280"/>
      <c r="D1083" s="280">
        <v>2</v>
      </c>
      <c r="E1083" s="282">
        <v>23</v>
      </c>
      <c r="F1083" s="273"/>
    </row>
    <row r="1084" spans="1:6" ht="51" x14ac:dyDescent="0.3">
      <c r="A1084" s="283">
        <v>235929</v>
      </c>
      <c r="B1084" s="281" t="s">
        <v>3156</v>
      </c>
      <c r="C1084" s="280"/>
      <c r="D1084" s="280">
        <v>0.8</v>
      </c>
      <c r="E1084" s="282">
        <v>23</v>
      </c>
      <c r="F1084" s="273"/>
    </row>
    <row r="1085" spans="1:6" ht="40.799999999999997" x14ac:dyDescent="0.3">
      <c r="A1085" s="283">
        <v>235930</v>
      </c>
      <c r="B1085" s="279" t="s">
        <v>3157</v>
      </c>
      <c r="C1085" s="280"/>
      <c r="D1085" s="280">
        <v>2</v>
      </c>
      <c r="E1085" s="282">
        <v>23</v>
      </c>
      <c r="F1085" s="273"/>
    </row>
    <row r="1086" spans="1:6" ht="51" x14ac:dyDescent="0.3">
      <c r="A1086" s="283">
        <v>235941</v>
      </c>
      <c r="B1086" s="279" t="s">
        <v>3158</v>
      </c>
      <c r="C1086" s="280"/>
      <c r="D1086" s="280">
        <v>0.8</v>
      </c>
      <c r="E1086" s="282">
        <v>23</v>
      </c>
      <c r="F1086" s="273"/>
    </row>
    <row r="1087" spans="1:6" ht="51" x14ac:dyDescent="0.3">
      <c r="A1087" s="283">
        <v>235942</v>
      </c>
      <c r="B1087" s="279" t="s">
        <v>3159</v>
      </c>
      <c r="C1087" s="280"/>
      <c r="D1087" s="280">
        <v>2</v>
      </c>
      <c r="E1087" s="282">
        <v>23</v>
      </c>
      <c r="F1087" s="273"/>
    </row>
    <row r="1088" spans="1:6" ht="40.799999999999997" x14ac:dyDescent="0.3">
      <c r="A1088" s="283">
        <v>248850</v>
      </c>
      <c r="B1088" s="281" t="s">
        <v>3160</v>
      </c>
      <c r="C1088" s="280"/>
      <c r="D1088" s="280">
        <v>2</v>
      </c>
      <c r="E1088" s="282">
        <v>23</v>
      </c>
      <c r="F1088" s="273"/>
    </row>
    <row r="1089" spans="1:6" ht="40.799999999999997" x14ac:dyDescent="0.3">
      <c r="A1089" s="283">
        <v>253828</v>
      </c>
      <c r="B1089" s="279" t="s">
        <v>3161</v>
      </c>
      <c r="C1089" s="280"/>
      <c r="D1089" s="280">
        <v>0.4</v>
      </c>
      <c r="E1089" s="280">
        <v>22</v>
      </c>
      <c r="F1089" s="273"/>
    </row>
    <row r="1090" spans="1:6" ht="51" x14ac:dyDescent="0.3">
      <c r="A1090" s="283">
        <v>255726</v>
      </c>
      <c r="B1090" s="281" t="s">
        <v>3162</v>
      </c>
      <c r="C1090" s="280"/>
      <c r="D1090" s="280">
        <v>2</v>
      </c>
      <c r="E1090" s="282">
        <v>23</v>
      </c>
      <c r="F1090" s="273"/>
    </row>
    <row r="1091" spans="1:6" ht="51" x14ac:dyDescent="0.3">
      <c r="A1091" s="283">
        <v>264437</v>
      </c>
      <c r="B1091" s="281" t="s">
        <v>3163</v>
      </c>
      <c r="C1091" s="280"/>
      <c r="D1091" s="280">
        <v>2</v>
      </c>
      <c r="E1091" s="282">
        <v>23</v>
      </c>
      <c r="F1091" s="273"/>
    </row>
    <row r="1092" spans="1:6" ht="40.799999999999997" x14ac:dyDescent="0.3">
      <c r="A1092" s="283">
        <v>264482</v>
      </c>
      <c r="B1092" s="279" t="s">
        <v>3164</v>
      </c>
      <c r="C1092" s="280"/>
      <c r="D1092" s="280">
        <v>2</v>
      </c>
      <c r="E1092" s="282">
        <v>23</v>
      </c>
      <c r="F1092" s="273"/>
    </row>
    <row r="1093" spans="1:6" ht="20.399999999999999" x14ac:dyDescent="0.3">
      <c r="A1093" s="283">
        <v>264532</v>
      </c>
      <c r="B1093" s="281" t="s">
        <v>598</v>
      </c>
      <c r="C1093" s="280"/>
      <c r="D1093" s="280">
        <v>2</v>
      </c>
      <c r="E1093" s="282">
        <v>23</v>
      </c>
      <c r="F1093" s="273"/>
    </row>
    <row r="1094" spans="1:6" ht="51" x14ac:dyDescent="0.3">
      <c r="A1094" s="283">
        <v>275850</v>
      </c>
      <c r="B1094" s="279" t="s">
        <v>3165</v>
      </c>
      <c r="C1094" s="280"/>
      <c r="D1094" s="280">
        <v>0.8</v>
      </c>
      <c r="E1094" s="282">
        <v>23</v>
      </c>
      <c r="F1094" s="273"/>
    </row>
    <row r="1095" spans="1:6" ht="51" x14ac:dyDescent="0.3">
      <c r="A1095" s="283">
        <v>275851</v>
      </c>
      <c r="B1095" s="279" t="s">
        <v>3166</v>
      </c>
      <c r="C1095" s="280"/>
      <c r="D1095" s="280">
        <v>0.8</v>
      </c>
      <c r="E1095" s="282">
        <v>23</v>
      </c>
      <c r="F1095" s="273"/>
    </row>
    <row r="1096" spans="1:6" ht="51" x14ac:dyDescent="0.3">
      <c r="A1096" s="283">
        <v>275853</v>
      </c>
      <c r="B1096" s="279" t="s">
        <v>3167</v>
      </c>
      <c r="C1096" s="280"/>
      <c r="D1096" s="280">
        <v>1.5</v>
      </c>
      <c r="E1096" s="280">
        <v>43</v>
      </c>
      <c r="F1096" s="273"/>
    </row>
    <row r="1097" spans="1:6" ht="51" x14ac:dyDescent="0.3">
      <c r="A1097" s="283">
        <v>275854</v>
      </c>
      <c r="B1097" s="281" t="s">
        <v>3168</v>
      </c>
      <c r="C1097" s="280"/>
      <c r="D1097" s="280">
        <v>1.5</v>
      </c>
      <c r="E1097" s="280">
        <v>43</v>
      </c>
      <c r="F1097" s="273"/>
    </row>
    <row r="1098" spans="1:6" ht="51" x14ac:dyDescent="0.3">
      <c r="A1098" s="283">
        <v>279329</v>
      </c>
      <c r="B1098" s="281" t="s">
        <v>3169</v>
      </c>
      <c r="C1098" s="280"/>
      <c r="D1098" s="280">
        <v>1.5</v>
      </c>
      <c r="E1098" s="280">
        <v>43</v>
      </c>
      <c r="F1098" s="273"/>
    </row>
    <row r="1099" spans="1:6" ht="20.399999999999999" x14ac:dyDescent="0.3">
      <c r="A1099" s="283">
        <v>279479</v>
      </c>
      <c r="B1099" s="281" t="s">
        <v>1253</v>
      </c>
      <c r="C1099" s="280"/>
      <c r="D1099" s="280">
        <v>1.5</v>
      </c>
      <c r="E1099" s="280">
        <v>43</v>
      </c>
      <c r="F1099" s="273"/>
    </row>
    <row r="1100" spans="1:6" ht="51" x14ac:dyDescent="0.3">
      <c r="A1100" s="283">
        <v>279562</v>
      </c>
      <c r="B1100" s="281" t="s">
        <v>3170</v>
      </c>
      <c r="C1100" s="280"/>
      <c r="D1100" s="280">
        <v>2</v>
      </c>
      <c r="E1100" s="282">
        <v>23</v>
      </c>
      <c r="F1100" s="273"/>
    </row>
    <row r="1101" spans="1:6" ht="30.6" x14ac:dyDescent="0.3">
      <c r="A1101" s="283">
        <v>282011</v>
      </c>
      <c r="B1101" s="279" t="s">
        <v>1256</v>
      </c>
      <c r="C1101" s="280"/>
      <c r="D1101" s="280">
        <v>1.5</v>
      </c>
      <c r="E1101" s="280">
        <v>43</v>
      </c>
      <c r="F1101" s="273"/>
    </row>
    <row r="1102" spans="1:6" ht="30.6" x14ac:dyDescent="0.3">
      <c r="A1102" s="283">
        <v>282084</v>
      </c>
      <c r="B1102" s="281" t="s">
        <v>1255</v>
      </c>
      <c r="C1102" s="280"/>
      <c r="D1102" s="280">
        <v>1.5</v>
      </c>
      <c r="E1102" s="280">
        <v>43</v>
      </c>
      <c r="F1102" s="273"/>
    </row>
    <row r="1103" spans="1:6" ht="40.799999999999997" x14ac:dyDescent="0.3">
      <c r="A1103" s="283">
        <v>283670</v>
      </c>
      <c r="B1103" s="279" t="s">
        <v>3171</v>
      </c>
      <c r="C1103" s="280"/>
      <c r="D1103" s="280">
        <v>2</v>
      </c>
      <c r="E1103" s="282">
        <v>23</v>
      </c>
      <c r="F1103" s="273"/>
    </row>
    <row r="1104" spans="1:6" ht="30.6" x14ac:dyDescent="0.3">
      <c r="A1104" s="283">
        <v>284167</v>
      </c>
      <c r="B1104" s="279" t="s">
        <v>3172</v>
      </c>
      <c r="C1104" s="280"/>
      <c r="D1104" s="280">
        <v>1.5</v>
      </c>
      <c r="E1104" s="280">
        <v>43</v>
      </c>
      <c r="F1104" s="273"/>
    </row>
    <row r="1105" spans="1:6" ht="40.799999999999997" x14ac:dyDescent="0.3">
      <c r="A1105" s="283">
        <v>285439</v>
      </c>
      <c r="B1105" s="279" t="s">
        <v>3173</v>
      </c>
      <c r="C1105" s="280"/>
      <c r="D1105" s="280">
        <v>2</v>
      </c>
      <c r="E1105" s="282">
        <v>23</v>
      </c>
      <c r="F1105" s="273"/>
    </row>
    <row r="1106" spans="1:6" ht="20.399999999999999" x14ac:dyDescent="0.3">
      <c r="A1106" s="283">
        <v>291369</v>
      </c>
      <c r="B1106" s="279" t="s">
        <v>1251</v>
      </c>
      <c r="C1106" s="280"/>
      <c r="D1106" s="280">
        <v>1.5</v>
      </c>
      <c r="E1106" s="280">
        <v>43</v>
      </c>
      <c r="F1106" s="273"/>
    </row>
    <row r="1107" spans="1:6" ht="30.6" x14ac:dyDescent="0.3">
      <c r="A1107" s="283">
        <v>292635</v>
      </c>
      <c r="B1107" s="281" t="s">
        <v>3174</v>
      </c>
      <c r="C1107" s="280"/>
      <c r="D1107" s="280">
        <v>0.4</v>
      </c>
      <c r="E1107" s="280">
        <v>22</v>
      </c>
      <c r="F1107" s="273"/>
    </row>
    <row r="1108" spans="1:6" ht="30.6" x14ac:dyDescent="0.3">
      <c r="A1108" s="283">
        <v>292636</v>
      </c>
      <c r="B1108" s="279" t="s">
        <v>3175</v>
      </c>
      <c r="C1108" s="280"/>
      <c r="D1108" s="280">
        <v>2</v>
      </c>
      <c r="E1108" s="282">
        <v>23</v>
      </c>
      <c r="F1108" s="273"/>
    </row>
    <row r="1109" spans="1:6" ht="30.6" x14ac:dyDescent="0.3">
      <c r="A1109" s="283">
        <v>292637</v>
      </c>
      <c r="B1109" s="281" t="s">
        <v>3176</v>
      </c>
      <c r="C1109" s="280"/>
      <c r="D1109" s="280">
        <v>2</v>
      </c>
      <c r="E1109" s="280">
        <v>43</v>
      </c>
      <c r="F1109" s="273"/>
    </row>
    <row r="1110" spans="1:6" ht="40.799999999999997" x14ac:dyDescent="0.3">
      <c r="A1110" s="283">
        <v>292647</v>
      </c>
      <c r="B1110" s="279" t="s">
        <v>3177</v>
      </c>
      <c r="C1110" s="280"/>
      <c r="D1110" s="280">
        <v>2</v>
      </c>
      <c r="E1110" s="282">
        <v>23</v>
      </c>
      <c r="F1110" s="273"/>
    </row>
    <row r="1111" spans="1:6" ht="40.799999999999997" x14ac:dyDescent="0.3">
      <c r="A1111" s="283">
        <v>292650</v>
      </c>
      <c r="B1111" s="281" t="s">
        <v>3178</v>
      </c>
      <c r="C1111" s="280"/>
      <c r="D1111" s="280">
        <v>2</v>
      </c>
      <c r="E1111" s="282">
        <v>23</v>
      </c>
      <c r="F1111" s="273"/>
    </row>
    <row r="1112" spans="1:6" ht="40.799999999999997" x14ac:dyDescent="0.3">
      <c r="A1112" s="283">
        <v>292656</v>
      </c>
      <c r="B1112" s="279" t="s">
        <v>3179</v>
      </c>
      <c r="C1112" s="280"/>
      <c r="D1112" s="280">
        <v>2</v>
      </c>
      <c r="E1112" s="282">
        <v>23</v>
      </c>
      <c r="F1112" s="273"/>
    </row>
    <row r="1113" spans="1:6" ht="20.399999999999999" x14ac:dyDescent="0.3">
      <c r="A1113" s="283">
        <v>292677</v>
      </c>
      <c r="B1113" s="279" t="s">
        <v>676</v>
      </c>
      <c r="C1113" s="280"/>
      <c r="D1113" s="280">
        <v>2</v>
      </c>
      <c r="E1113" s="282">
        <v>23</v>
      </c>
      <c r="F1113" s="273"/>
    </row>
    <row r="1114" spans="1:6" ht="20.399999999999999" x14ac:dyDescent="0.3">
      <c r="A1114" s="283">
        <v>292723</v>
      </c>
      <c r="B1114" s="279" t="s">
        <v>614</v>
      </c>
      <c r="C1114" s="280"/>
      <c r="D1114" s="280">
        <v>2</v>
      </c>
      <c r="E1114" s="282">
        <v>23</v>
      </c>
      <c r="F1114" s="273"/>
    </row>
    <row r="1115" spans="1:6" ht="51" x14ac:dyDescent="0.3">
      <c r="A1115" s="283">
        <v>310204</v>
      </c>
      <c r="B1115" s="279" t="s">
        <v>3180</v>
      </c>
      <c r="C1115" s="280"/>
      <c r="D1115" s="280">
        <v>0.4</v>
      </c>
      <c r="E1115" s="282">
        <v>23</v>
      </c>
      <c r="F1115" s="273"/>
    </row>
    <row r="1116" spans="1:6" ht="40.799999999999997" x14ac:dyDescent="0.3">
      <c r="A1116" s="283">
        <v>310205</v>
      </c>
      <c r="B1116" s="281" t="s">
        <v>3181</v>
      </c>
      <c r="C1116" s="280"/>
      <c r="D1116" s="280">
        <v>0.4</v>
      </c>
      <c r="E1116" s="282">
        <v>23</v>
      </c>
      <c r="F1116" s="273"/>
    </row>
    <row r="1117" spans="1:6" ht="51" x14ac:dyDescent="0.3">
      <c r="A1117" s="283">
        <v>310206</v>
      </c>
      <c r="B1117" s="279" t="s">
        <v>3182</v>
      </c>
      <c r="C1117" s="280"/>
      <c r="D1117" s="280">
        <v>0.4</v>
      </c>
      <c r="E1117" s="282">
        <v>23</v>
      </c>
      <c r="F1117" s="273"/>
    </row>
    <row r="1118" spans="1:6" ht="40.799999999999997" x14ac:dyDescent="0.3">
      <c r="A1118" s="283">
        <v>310207</v>
      </c>
      <c r="B1118" s="281" t="s">
        <v>3183</v>
      </c>
      <c r="C1118" s="280"/>
      <c r="D1118" s="280">
        <v>0.4</v>
      </c>
      <c r="E1118" s="282">
        <v>23</v>
      </c>
      <c r="F1118" s="273"/>
    </row>
    <row r="1119" spans="1:6" ht="20.399999999999999" x14ac:dyDescent="0.3">
      <c r="A1119" s="283">
        <v>310208</v>
      </c>
      <c r="B1119" s="281" t="s">
        <v>685</v>
      </c>
      <c r="C1119" s="280"/>
      <c r="D1119" s="280">
        <v>0.4</v>
      </c>
      <c r="E1119" s="282">
        <v>23</v>
      </c>
      <c r="F1119" s="273"/>
    </row>
    <row r="1120" spans="1:6" ht="20.399999999999999" x14ac:dyDescent="0.3">
      <c r="A1120" s="283">
        <v>310209</v>
      </c>
      <c r="B1120" s="281" t="s">
        <v>683</v>
      </c>
      <c r="C1120" s="280"/>
      <c r="D1120" s="280">
        <v>0.4</v>
      </c>
      <c r="E1120" s="282">
        <v>23</v>
      </c>
      <c r="F1120" s="273"/>
    </row>
    <row r="1121" spans="1:6" ht="20.399999999999999" x14ac:dyDescent="0.3">
      <c r="A1121" s="283">
        <v>310210</v>
      </c>
      <c r="B1121" s="279" t="s">
        <v>681</v>
      </c>
      <c r="C1121" s="280"/>
      <c r="D1121" s="280">
        <v>0.4</v>
      </c>
      <c r="E1121" s="282">
        <v>23</v>
      </c>
      <c r="F1121" s="273"/>
    </row>
    <row r="1122" spans="1:6" ht="20.399999999999999" x14ac:dyDescent="0.3">
      <c r="A1122" s="283">
        <v>310211</v>
      </c>
      <c r="B1122" s="279" t="s">
        <v>679</v>
      </c>
      <c r="C1122" s="280"/>
      <c r="D1122" s="280">
        <v>0.4</v>
      </c>
      <c r="E1122" s="282">
        <v>23</v>
      </c>
      <c r="F1122" s="273"/>
    </row>
    <row r="1123" spans="1:6" ht="20.399999999999999" x14ac:dyDescent="0.3">
      <c r="A1123" s="283">
        <v>310212</v>
      </c>
      <c r="B1123" s="279" t="s">
        <v>673</v>
      </c>
      <c r="C1123" s="280"/>
      <c r="D1123" s="280">
        <v>0.4</v>
      </c>
      <c r="E1123" s="282">
        <v>23</v>
      </c>
      <c r="F1123" s="273"/>
    </row>
    <row r="1124" spans="1:6" ht="20.399999999999999" x14ac:dyDescent="0.3">
      <c r="A1124" s="283">
        <v>310213</v>
      </c>
      <c r="B1124" s="279" t="s">
        <v>671</v>
      </c>
      <c r="C1124" s="280"/>
      <c r="D1124" s="280">
        <v>0.4</v>
      </c>
      <c r="E1124" s="282">
        <v>23</v>
      </c>
      <c r="F1124" s="273"/>
    </row>
    <row r="1125" spans="1:6" ht="20.399999999999999" x14ac:dyDescent="0.3">
      <c r="A1125" s="283">
        <v>310214</v>
      </c>
      <c r="B1125" s="281" t="s">
        <v>669</v>
      </c>
      <c r="C1125" s="280"/>
      <c r="D1125" s="280">
        <v>0.4</v>
      </c>
      <c r="E1125" s="282">
        <v>23</v>
      </c>
      <c r="F1125" s="273"/>
    </row>
    <row r="1126" spans="1:6" ht="20.399999999999999" x14ac:dyDescent="0.3">
      <c r="A1126" s="283">
        <v>310215</v>
      </c>
      <c r="B1126" s="279" t="s">
        <v>666</v>
      </c>
      <c r="C1126" s="280"/>
      <c r="D1126" s="280">
        <v>0.4</v>
      </c>
      <c r="E1126" s="282">
        <v>23</v>
      </c>
      <c r="F1126" s="273"/>
    </row>
    <row r="1127" spans="1:6" ht="20.399999999999999" x14ac:dyDescent="0.3">
      <c r="A1127" s="283">
        <v>310216</v>
      </c>
      <c r="B1127" s="281" t="s">
        <v>664</v>
      </c>
      <c r="C1127" s="280"/>
      <c r="D1127" s="280">
        <v>0.4</v>
      </c>
      <c r="E1127" s="282">
        <v>23</v>
      </c>
      <c r="F1127" s="273"/>
    </row>
    <row r="1128" spans="1:6" ht="20.399999999999999" x14ac:dyDescent="0.3">
      <c r="A1128" s="283">
        <v>310217</v>
      </c>
      <c r="B1128" s="281" t="s">
        <v>662</v>
      </c>
      <c r="C1128" s="280"/>
      <c r="D1128" s="280">
        <v>0.4</v>
      </c>
      <c r="E1128" s="282">
        <v>23</v>
      </c>
      <c r="F1128" s="273"/>
    </row>
    <row r="1129" spans="1:6" ht="20.399999999999999" x14ac:dyDescent="0.3">
      <c r="A1129" s="283">
        <v>310218</v>
      </c>
      <c r="B1129" s="281" t="s">
        <v>658</v>
      </c>
      <c r="C1129" s="280"/>
      <c r="D1129" s="280">
        <v>0.4</v>
      </c>
      <c r="E1129" s="282">
        <v>23</v>
      </c>
      <c r="F1129" s="273"/>
    </row>
    <row r="1130" spans="1:6" ht="20.399999999999999" x14ac:dyDescent="0.3">
      <c r="A1130" s="283">
        <v>310219</v>
      </c>
      <c r="B1130" s="281" t="s">
        <v>656</v>
      </c>
      <c r="C1130" s="280"/>
      <c r="D1130" s="280">
        <v>0.4</v>
      </c>
      <c r="E1130" s="282">
        <v>23</v>
      </c>
      <c r="F1130" s="273"/>
    </row>
    <row r="1131" spans="1:6" ht="20.399999999999999" x14ac:dyDescent="0.3">
      <c r="A1131" s="283">
        <v>310220</v>
      </c>
      <c r="B1131" s="279" t="s">
        <v>654</v>
      </c>
      <c r="C1131" s="280"/>
      <c r="D1131" s="280">
        <v>0.4</v>
      </c>
      <c r="E1131" s="282">
        <v>23</v>
      </c>
      <c r="F1131" s="273"/>
    </row>
    <row r="1132" spans="1:6" ht="20.399999999999999" x14ac:dyDescent="0.3">
      <c r="A1132" s="283">
        <v>310221</v>
      </c>
      <c r="B1132" s="279" t="s">
        <v>652</v>
      </c>
      <c r="C1132" s="280"/>
      <c r="D1132" s="280">
        <v>0.4</v>
      </c>
      <c r="E1132" s="282">
        <v>23</v>
      </c>
      <c r="F1132" s="273"/>
    </row>
    <row r="1133" spans="1:6" ht="20.399999999999999" x14ac:dyDescent="0.3">
      <c r="A1133" s="283">
        <v>310222</v>
      </c>
      <c r="B1133" s="279" t="s">
        <v>650</v>
      </c>
      <c r="C1133" s="280"/>
      <c r="D1133" s="280">
        <v>0.4</v>
      </c>
      <c r="E1133" s="282">
        <v>23</v>
      </c>
      <c r="F1133" s="273"/>
    </row>
    <row r="1134" spans="1:6" ht="20.399999999999999" x14ac:dyDescent="0.3">
      <c r="A1134" s="283">
        <v>310223</v>
      </c>
      <c r="B1134" s="281" t="s">
        <v>648</v>
      </c>
      <c r="C1134" s="280"/>
      <c r="D1134" s="280">
        <v>0.4</v>
      </c>
      <c r="E1134" s="282">
        <v>23</v>
      </c>
      <c r="F1134" s="273"/>
    </row>
    <row r="1135" spans="1:6" ht="20.399999999999999" x14ac:dyDescent="0.3">
      <c r="A1135" s="283">
        <v>310224</v>
      </c>
      <c r="B1135" s="279" t="s">
        <v>645</v>
      </c>
      <c r="C1135" s="280"/>
      <c r="D1135" s="280">
        <v>0.4</v>
      </c>
      <c r="E1135" s="282">
        <v>23</v>
      </c>
      <c r="F1135" s="273"/>
    </row>
    <row r="1136" spans="1:6" ht="20.399999999999999" x14ac:dyDescent="0.3">
      <c r="A1136" s="283">
        <v>310225</v>
      </c>
      <c r="B1136" s="281" t="s">
        <v>643</v>
      </c>
      <c r="C1136" s="280"/>
      <c r="D1136" s="280">
        <v>0.4</v>
      </c>
      <c r="E1136" s="282">
        <v>23</v>
      </c>
      <c r="F1136" s="273"/>
    </row>
    <row r="1137" spans="1:6" ht="20.399999999999999" x14ac:dyDescent="0.3">
      <c r="A1137" s="283">
        <v>310226</v>
      </c>
      <c r="B1137" s="281" t="s">
        <v>641</v>
      </c>
      <c r="C1137" s="280"/>
      <c r="D1137" s="280">
        <v>0.4</v>
      </c>
      <c r="E1137" s="282">
        <v>23</v>
      </c>
      <c r="F1137" s="273"/>
    </row>
    <row r="1138" spans="1:6" ht="20.399999999999999" x14ac:dyDescent="0.3">
      <c r="A1138" s="283">
        <v>310227</v>
      </c>
      <c r="B1138" s="281" t="s">
        <v>639</v>
      </c>
      <c r="C1138" s="280"/>
      <c r="D1138" s="280">
        <v>0.4</v>
      </c>
      <c r="E1138" s="282">
        <v>23</v>
      </c>
      <c r="F1138" s="273"/>
    </row>
    <row r="1139" spans="1:6" ht="20.399999999999999" x14ac:dyDescent="0.3">
      <c r="A1139" s="283">
        <v>310228</v>
      </c>
      <c r="B1139" s="281" t="s">
        <v>637</v>
      </c>
      <c r="C1139" s="280"/>
      <c r="D1139" s="280">
        <v>0.4</v>
      </c>
      <c r="E1139" s="282">
        <v>23</v>
      </c>
      <c r="F1139" s="273"/>
    </row>
    <row r="1140" spans="1:6" ht="20.399999999999999" x14ac:dyDescent="0.3">
      <c r="A1140" s="283">
        <v>310229</v>
      </c>
      <c r="B1140" s="279" t="s">
        <v>634</v>
      </c>
      <c r="C1140" s="280"/>
      <c r="D1140" s="280">
        <v>0.4</v>
      </c>
      <c r="E1140" s="282">
        <v>23</v>
      </c>
      <c r="F1140" s="273"/>
    </row>
    <row r="1141" spans="1:6" ht="20.399999999999999" x14ac:dyDescent="0.3">
      <c r="A1141" s="283">
        <v>310230</v>
      </c>
      <c r="B1141" s="279" t="s">
        <v>629</v>
      </c>
      <c r="C1141" s="280"/>
      <c r="D1141" s="280">
        <v>0.4</v>
      </c>
      <c r="E1141" s="282">
        <v>23</v>
      </c>
      <c r="F1141" s="273"/>
    </row>
    <row r="1142" spans="1:6" ht="20.399999999999999" x14ac:dyDescent="0.3">
      <c r="A1142" s="283">
        <v>310231</v>
      </c>
      <c r="B1142" s="279" t="s">
        <v>626</v>
      </c>
      <c r="C1142" s="280"/>
      <c r="D1142" s="280">
        <v>0.4</v>
      </c>
      <c r="E1142" s="282">
        <v>23</v>
      </c>
      <c r="F1142" s="273"/>
    </row>
    <row r="1143" spans="1:6" ht="20.399999999999999" x14ac:dyDescent="0.3">
      <c r="A1143" s="283">
        <v>310232</v>
      </c>
      <c r="B1143" s="281" t="s">
        <v>617</v>
      </c>
      <c r="C1143" s="280"/>
      <c r="D1143" s="280">
        <v>0.4</v>
      </c>
      <c r="E1143" s="282">
        <v>23</v>
      </c>
      <c r="F1143" s="273"/>
    </row>
    <row r="1144" spans="1:6" ht="20.399999999999999" x14ac:dyDescent="0.3">
      <c r="A1144" s="283">
        <v>310233</v>
      </c>
      <c r="B1144" s="279" t="s">
        <v>619</v>
      </c>
      <c r="C1144" s="280"/>
      <c r="D1144" s="280">
        <v>0.4</v>
      </c>
      <c r="E1144" s="282">
        <v>23</v>
      </c>
      <c r="F1144" s="273"/>
    </row>
    <row r="1145" spans="1:6" ht="20.399999999999999" x14ac:dyDescent="0.3">
      <c r="A1145" s="283">
        <v>310234</v>
      </c>
      <c r="B1145" s="281" t="s">
        <v>608</v>
      </c>
      <c r="C1145" s="280"/>
      <c r="D1145" s="280">
        <v>0.4</v>
      </c>
      <c r="E1145" s="282">
        <v>23</v>
      </c>
      <c r="F1145" s="273"/>
    </row>
    <row r="1146" spans="1:6" ht="20.399999999999999" x14ac:dyDescent="0.3">
      <c r="A1146" s="283">
        <v>310235</v>
      </c>
      <c r="B1146" s="281" t="s">
        <v>606</v>
      </c>
      <c r="C1146" s="280"/>
      <c r="D1146" s="280">
        <v>0.4</v>
      </c>
      <c r="E1146" s="282">
        <v>23</v>
      </c>
      <c r="F1146" s="273"/>
    </row>
    <row r="1147" spans="1:6" ht="20.399999999999999" x14ac:dyDescent="0.3">
      <c r="A1147" s="283">
        <v>310236</v>
      </c>
      <c r="B1147" s="279" t="s">
        <v>604</v>
      </c>
      <c r="C1147" s="280"/>
      <c r="D1147" s="280">
        <v>0.4</v>
      </c>
      <c r="E1147" s="282">
        <v>23</v>
      </c>
      <c r="F1147" s="273"/>
    </row>
    <row r="1148" spans="1:6" ht="40.799999999999997" x14ac:dyDescent="0.3">
      <c r="A1148" s="283">
        <v>310237</v>
      </c>
      <c r="B1148" s="281" t="s">
        <v>3184</v>
      </c>
      <c r="C1148" s="280"/>
      <c r="D1148" s="280">
        <v>0.4</v>
      </c>
      <c r="E1148" s="282">
        <v>23</v>
      </c>
      <c r="F1148" s="273"/>
    </row>
    <row r="1149" spans="1:6" ht="40.799999999999997" x14ac:dyDescent="0.3">
      <c r="A1149" s="283">
        <v>310238</v>
      </c>
      <c r="B1149" s="279" t="s">
        <v>3185</v>
      </c>
      <c r="C1149" s="280"/>
      <c r="D1149" s="280">
        <v>0.4</v>
      </c>
      <c r="E1149" s="282">
        <v>23</v>
      </c>
      <c r="F1149" s="273"/>
    </row>
    <row r="1150" spans="1:6" ht="40.799999999999997" x14ac:dyDescent="0.3">
      <c r="A1150" s="283">
        <v>310239</v>
      </c>
      <c r="B1150" s="279" t="s">
        <v>3186</v>
      </c>
      <c r="C1150" s="280"/>
      <c r="D1150" s="280">
        <v>0.4</v>
      </c>
      <c r="E1150" s="282">
        <v>23</v>
      </c>
      <c r="F1150" s="273"/>
    </row>
    <row r="1151" spans="1:6" ht="40.799999999999997" x14ac:dyDescent="0.3">
      <c r="A1151" s="283">
        <v>310240</v>
      </c>
      <c r="B1151" s="279" t="s">
        <v>3187</v>
      </c>
      <c r="C1151" s="280"/>
      <c r="D1151" s="280">
        <v>0.4</v>
      </c>
      <c r="E1151" s="282">
        <v>23</v>
      </c>
      <c r="F1151" s="273"/>
    </row>
    <row r="1152" spans="1:6" ht="20.399999999999999" x14ac:dyDescent="0.3">
      <c r="A1152" s="283">
        <v>310241</v>
      </c>
      <c r="B1152" s="279" t="s">
        <v>601</v>
      </c>
      <c r="C1152" s="280"/>
      <c r="D1152" s="280">
        <v>0.4</v>
      </c>
      <c r="E1152" s="282">
        <v>23</v>
      </c>
      <c r="F1152" s="273"/>
    </row>
    <row r="1153" spans="1:6" ht="20.399999999999999" x14ac:dyDescent="0.3">
      <c r="A1153" s="283">
        <v>310242</v>
      </c>
      <c r="B1153" s="279" t="s">
        <v>596</v>
      </c>
      <c r="C1153" s="280"/>
      <c r="D1153" s="280">
        <v>0.4</v>
      </c>
      <c r="E1153" s="282">
        <v>23</v>
      </c>
      <c r="F1153" s="273"/>
    </row>
    <row r="1154" spans="1:6" ht="30.6" x14ac:dyDescent="0.3">
      <c r="A1154" s="283">
        <v>310243</v>
      </c>
      <c r="B1154" s="279" t="s">
        <v>3188</v>
      </c>
      <c r="C1154" s="280"/>
      <c r="D1154" s="280">
        <v>0.4</v>
      </c>
      <c r="E1154" s="282">
        <v>23</v>
      </c>
      <c r="F1154" s="273"/>
    </row>
    <row r="1155" spans="1:6" ht="51" x14ac:dyDescent="0.3">
      <c r="A1155" s="283">
        <v>310244</v>
      </c>
      <c r="B1155" s="281" t="s">
        <v>3189</v>
      </c>
      <c r="C1155" s="280"/>
      <c r="D1155" s="280">
        <v>0.4</v>
      </c>
      <c r="E1155" s="282">
        <v>23</v>
      </c>
      <c r="F1155" s="273"/>
    </row>
    <row r="1156" spans="1:6" ht="51" x14ac:dyDescent="0.3">
      <c r="A1156" s="283">
        <v>310245</v>
      </c>
      <c r="B1156" s="279" t="s">
        <v>3190</v>
      </c>
      <c r="C1156" s="280"/>
      <c r="D1156" s="280">
        <v>0.4</v>
      </c>
      <c r="E1156" s="282">
        <v>23</v>
      </c>
      <c r="F1156" s="273"/>
    </row>
    <row r="1157" spans="1:6" ht="40.799999999999997" x14ac:dyDescent="0.3">
      <c r="A1157" s="283">
        <v>310246</v>
      </c>
      <c r="B1157" s="281" t="s">
        <v>3191</v>
      </c>
      <c r="C1157" s="280"/>
      <c r="D1157" s="280">
        <v>0.4</v>
      </c>
      <c r="E1157" s="282">
        <v>23</v>
      </c>
      <c r="F1157" s="273"/>
    </row>
    <row r="1158" spans="1:6" ht="51" x14ac:dyDescent="0.3">
      <c r="A1158" s="283">
        <v>310247</v>
      </c>
      <c r="B1158" s="279" t="s">
        <v>3192</v>
      </c>
      <c r="C1158" s="280"/>
      <c r="D1158" s="280">
        <v>0.4</v>
      </c>
      <c r="E1158" s="282">
        <v>23</v>
      </c>
      <c r="F1158" s="273"/>
    </row>
    <row r="1159" spans="1:6" ht="61.2" x14ac:dyDescent="0.3">
      <c r="A1159" s="283">
        <v>310248</v>
      </c>
      <c r="B1159" s="279" t="s">
        <v>3193</v>
      </c>
      <c r="C1159" s="280"/>
      <c r="D1159" s="280">
        <v>0.4</v>
      </c>
      <c r="E1159" s="282">
        <v>23</v>
      </c>
      <c r="F1159" s="273"/>
    </row>
    <row r="1160" spans="1:6" ht="40.799999999999997" x14ac:dyDescent="0.3">
      <c r="A1160" s="283">
        <v>310249</v>
      </c>
      <c r="B1160" s="279" t="s">
        <v>3194</v>
      </c>
      <c r="C1160" s="280"/>
      <c r="D1160" s="280">
        <v>0.4</v>
      </c>
      <c r="E1160" s="282">
        <v>23</v>
      </c>
      <c r="F1160" s="273"/>
    </row>
    <row r="1161" spans="1:6" ht="40.799999999999997" x14ac:dyDescent="0.3">
      <c r="A1161" s="283">
        <v>310250</v>
      </c>
      <c r="B1161" s="279" t="s">
        <v>3195</v>
      </c>
      <c r="C1161" s="280"/>
      <c r="D1161" s="280">
        <v>0.4</v>
      </c>
      <c r="E1161" s="282">
        <v>23</v>
      </c>
      <c r="F1161" s="273"/>
    </row>
    <row r="1162" spans="1:6" ht="51" x14ac:dyDescent="0.3">
      <c r="A1162" s="283">
        <v>310251</v>
      </c>
      <c r="B1162" s="281" t="s">
        <v>3196</v>
      </c>
      <c r="C1162" s="280"/>
      <c r="D1162" s="280">
        <v>0.4</v>
      </c>
      <c r="E1162" s="282">
        <v>23</v>
      </c>
      <c r="F1162" s="273"/>
    </row>
    <row r="1163" spans="1:6" ht="40.799999999999997" x14ac:dyDescent="0.3">
      <c r="A1163" s="283">
        <v>310252</v>
      </c>
      <c r="B1163" s="279" t="s">
        <v>3197</v>
      </c>
      <c r="C1163" s="280"/>
      <c r="D1163" s="280">
        <v>0.4</v>
      </c>
      <c r="E1163" s="282">
        <v>23</v>
      </c>
      <c r="F1163" s="273"/>
    </row>
    <row r="1164" spans="1:6" ht="51" x14ac:dyDescent="0.3">
      <c r="A1164" s="283">
        <v>310253</v>
      </c>
      <c r="B1164" s="281" t="s">
        <v>3198</v>
      </c>
      <c r="C1164" s="280"/>
      <c r="D1164" s="280">
        <v>0.4</v>
      </c>
      <c r="E1164" s="282">
        <v>23</v>
      </c>
      <c r="F1164" s="273"/>
    </row>
    <row r="1165" spans="1:6" ht="51" x14ac:dyDescent="0.3">
      <c r="A1165" s="283">
        <v>310254</v>
      </c>
      <c r="B1165" s="281" t="s">
        <v>3199</v>
      </c>
      <c r="C1165" s="280"/>
      <c r="D1165" s="280">
        <v>0.4</v>
      </c>
      <c r="E1165" s="282">
        <v>23</v>
      </c>
      <c r="F1165" s="273"/>
    </row>
    <row r="1166" spans="1:6" ht="51" x14ac:dyDescent="0.3">
      <c r="A1166" s="283">
        <v>310255</v>
      </c>
      <c r="B1166" s="281" t="s">
        <v>3200</v>
      </c>
      <c r="C1166" s="280"/>
      <c r="D1166" s="280">
        <v>0.4</v>
      </c>
      <c r="E1166" s="282">
        <v>23</v>
      </c>
      <c r="F1166" s="273"/>
    </row>
    <row r="1167" spans="1:6" ht="51" x14ac:dyDescent="0.3">
      <c r="A1167" s="283">
        <v>310256</v>
      </c>
      <c r="B1167" s="279" t="s">
        <v>3201</v>
      </c>
      <c r="C1167" s="280"/>
      <c r="D1167" s="280">
        <v>0.4</v>
      </c>
      <c r="E1167" s="282">
        <v>23</v>
      </c>
      <c r="F1167" s="273"/>
    </row>
    <row r="1168" spans="1:6" ht="51" x14ac:dyDescent="0.3">
      <c r="A1168" s="283">
        <v>310257</v>
      </c>
      <c r="B1168" s="279" t="s">
        <v>3202</v>
      </c>
      <c r="C1168" s="280"/>
      <c r="D1168" s="280">
        <v>0.4</v>
      </c>
      <c r="E1168" s="282">
        <v>23</v>
      </c>
      <c r="F1168" s="273"/>
    </row>
    <row r="1169" spans="1:6" ht="51" x14ac:dyDescent="0.3">
      <c r="A1169" s="283">
        <v>310258</v>
      </c>
      <c r="B1169" s="279" t="s">
        <v>3203</v>
      </c>
      <c r="C1169" s="280"/>
      <c r="D1169" s="280">
        <v>0.4</v>
      </c>
      <c r="E1169" s="282">
        <v>23</v>
      </c>
      <c r="F1169" s="273"/>
    </row>
    <row r="1170" spans="1:6" ht="40.799999999999997" x14ac:dyDescent="0.3">
      <c r="A1170" s="283">
        <v>310259</v>
      </c>
      <c r="B1170" s="279" t="s">
        <v>3204</v>
      </c>
      <c r="C1170" s="280"/>
      <c r="D1170" s="280">
        <v>0.4</v>
      </c>
      <c r="E1170" s="282">
        <v>23</v>
      </c>
      <c r="F1170" s="273"/>
    </row>
    <row r="1171" spans="1:6" ht="51" x14ac:dyDescent="0.3">
      <c r="A1171" s="283">
        <v>310260</v>
      </c>
      <c r="B1171" s="281" t="s">
        <v>3205</v>
      </c>
      <c r="C1171" s="280"/>
      <c r="D1171" s="280">
        <v>0.4</v>
      </c>
      <c r="E1171" s="282">
        <v>23</v>
      </c>
      <c r="F1171" s="273"/>
    </row>
    <row r="1172" spans="1:6" ht="51" x14ac:dyDescent="0.3">
      <c r="A1172" s="283">
        <v>310261</v>
      </c>
      <c r="B1172" s="279" t="s">
        <v>3206</v>
      </c>
      <c r="C1172" s="280"/>
      <c r="D1172" s="280">
        <v>0.4</v>
      </c>
      <c r="E1172" s="282">
        <v>23</v>
      </c>
      <c r="F1172" s="273"/>
    </row>
    <row r="1173" spans="1:6" ht="51" x14ac:dyDescent="0.3">
      <c r="A1173" s="283">
        <v>310262</v>
      </c>
      <c r="B1173" s="281" t="s">
        <v>3207</v>
      </c>
      <c r="C1173" s="280"/>
      <c r="D1173" s="280">
        <v>0.4</v>
      </c>
      <c r="E1173" s="282">
        <v>23</v>
      </c>
      <c r="F1173" s="273"/>
    </row>
    <row r="1174" spans="1:6" ht="51" x14ac:dyDescent="0.3">
      <c r="A1174" s="283">
        <v>310263</v>
      </c>
      <c r="B1174" s="281" t="s">
        <v>3208</v>
      </c>
      <c r="C1174" s="280"/>
      <c r="D1174" s="280">
        <v>0.4</v>
      </c>
      <c r="E1174" s="282">
        <v>23</v>
      </c>
      <c r="F1174" s="273"/>
    </row>
    <row r="1175" spans="1:6" ht="51" x14ac:dyDescent="0.3">
      <c r="A1175" s="283">
        <v>310264</v>
      </c>
      <c r="B1175" s="281" t="s">
        <v>3209</v>
      </c>
      <c r="C1175" s="280"/>
      <c r="D1175" s="280">
        <v>0.4</v>
      </c>
      <c r="E1175" s="282">
        <v>23</v>
      </c>
      <c r="F1175" s="273"/>
    </row>
    <row r="1176" spans="1:6" ht="51" x14ac:dyDescent="0.3">
      <c r="A1176" s="283">
        <v>310265</v>
      </c>
      <c r="B1176" s="281" t="s">
        <v>3210</v>
      </c>
      <c r="C1176" s="280"/>
      <c r="D1176" s="280">
        <v>0.4</v>
      </c>
      <c r="E1176" s="282">
        <v>23</v>
      </c>
      <c r="F1176" s="273"/>
    </row>
    <row r="1177" spans="1:6" ht="51" x14ac:dyDescent="0.3">
      <c r="A1177" s="283">
        <v>310266</v>
      </c>
      <c r="B1177" s="279" t="s">
        <v>3211</v>
      </c>
      <c r="C1177" s="280"/>
      <c r="D1177" s="280">
        <v>0.4</v>
      </c>
      <c r="E1177" s="282">
        <v>23</v>
      </c>
      <c r="F1177" s="273"/>
    </row>
    <row r="1178" spans="1:6" ht="61.2" x14ac:dyDescent="0.3">
      <c r="A1178" s="283">
        <v>310267</v>
      </c>
      <c r="B1178" s="279" t="s">
        <v>3212</v>
      </c>
      <c r="C1178" s="280"/>
      <c r="D1178" s="280">
        <v>0.4</v>
      </c>
      <c r="E1178" s="282">
        <v>23</v>
      </c>
      <c r="F1178" s="273"/>
    </row>
    <row r="1179" spans="1:6" ht="51" x14ac:dyDescent="0.3">
      <c r="A1179" s="283">
        <v>310268</v>
      </c>
      <c r="B1179" s="279" t="s">
        <v>3213</v>
      </c>
      <c r="C1179" s="280"/>
      <c r="D1179" s="280">
        <v>0.4</v>
      </c>
      <c r="E1179" s="282">
        <v>23</v>
      </c>
      <c r="F1179" s="273"/>
    </row>
    <row r="1180" spans="1:6" ht="51" x14ac:dyDescent="0.3">
      <c r="A1180" s="283">
        <v>310269</v>
      </c>
      <c r="B1180" s="281" t="s">
        <v>3214</v>
      </c>
      <c r="C1180" s="280"/>
      <c r="D1180" s="280">
        <v>0.4</v>
      </c>
      <c r="E1180" s="282">
        <v>23</v>
      </c>
      <c r="F1180" s="273"/>
    </row>
    <row r="1181" spans="1:6" ht="61.2" x14ac:dyDescent="0.3">
      <c r="A1181" s="283">
        <v>310270</v>
      </c>
      <c r="B1181" s="279" t="s">
        <v>3215</v>
      </c>
      <c r="C1181" s="280"/>
      <c r="D1181" s="280">
        <v>0.4</v>
      </c>
      <c r="E1181" s="282">
        <v>23</v>
      </c>
      <c r="F1181" s="273"/>
    </row>
    <row r="1182" spans="1:6" ht="61.2" x14ac:dyDescent="0.3">
      <c r="A1182" s="283">
        <v>310271</v>
      </c>
      <c r="B1182" s="281" t="s">
        <v>3216</v>
      </c>
      <c r="C1182" s="280"/>
      <c r="D1182" s="280">
        <v>0.4</v>
      </c>
      <c r="E1182" s="282">
        <v>23</v>
      </c>
      <c r="F1182" s="273"/>
    </row>
    <row r="1183" spans="1:6" ht="51" x14ac:dyDescent="0.3">
      <c r="A1183" s="283">
        <v>310272</v>
      </c>
      <c r="B1183" s="281" t="s">
        <v>3217</v>
      </c>
      <c r="C1183" s="280"/>
      <c r="D1183" s="280">
        <v>0.4</v>
      </c>
      <c r="E1183" s="282">
        <v>23</v>
      </c>
      <c r="F1183" s="273"/>
    </row>
    <row r="1184" spans="1:6" ht="40.799999999999997" x14ac:dyDescent="0.3">
      <c r="A1184" s="283">
        <v>310273</v>
      </c>
      <c r="B1184" s="281" t="s">
        <v>3218</v>
      </c>
      <c r="C1184" s="280"/>
      <c r="D1184" s="280">
        <v>0.4</v>
      </c>
      <c r="E1184" s="282">
        <v>23</v>
      </c>
      <c r="F1184" s="273"/>
    </row>
    <row r="1185" spans="1:6" ht="51" x14ac:dyDescent="0.3">
      <c r="A1185" s="283">
        <v>310274</v>
      </c>
      <c r="B1185" s="281" t="s">
        <v>3219</v>
      </c>
      <c r="C1185" s="280"/>
      <c r="D1185" s="280">
        <v>0.4</v>
      </c>
      <c r="E1185" s="282">
        <v>23</v>
      </c>
      <c r="F1185" s="273"/>
    </row>
    <row r="1186" spans="1:6" ht="40.799999999999997" x14ac:dyDescent="0.3">
      <c r="A1186" s="283">
        <v>310275</v>
      </c>
      <c r="B1186" s="279" t="s">
        <v>3220</v>
      </c>
      <c r="C1186" s="280"/>
      <c r="D1186" s="280">
        <v>0.4</v>
      </c>
      <c r="E1186" s="282">
        <v>23</v>
      </c>
      <c r="F1186" s="273"/>
    </row>
    <row r="1187" spans="1:6" ht="51" x14ac:dyDescent="0.3">
      <c r="A1187" s="283">
        <v>310276</v>
      </c>
      <c r="B1187" s="279" t="s">
        <v>3221</v>
      </c>
      <c r="C1187" s="280"/>
      <c r="D1187" s="280">
        <v>0.4</v>
      </c>
      <c r="E1187" s="282">
        <v>23</v>
      </c>
      <c r="F1187" s="273"/>
    </row>
    <row r="1188" spans="1:6" ht="51" x14ac:dyDescent="0.3">
      <c r="A1188" s="283">
        <v>310277</v>
      </c>
      <c r="B1188" s="279" t="s">
        <v>3222</v>
      </c>
      <c r="C1188" s="280"/>
      <c r="D1188" s="280">
        <v>0.4</v>
      </c>
      <c r="E1188" s="282">
        <v>23</v>
      </c>
      <c r="F1188" s="273"/>
    </row>
    <row r="1189" spans="1:6" ht="51" x14ac:dyDescent="0.3">
      <c r="A1189" s="283">
        <v>310278</v>
      </c>
      <c r="B1189" s="279" t="s">
        <v>3223</v>
      </c>
      <c r="C1189" s="280"/>
      <c r="D1189" s="280">
        <v>0.4</v>
      </c>
      <c r="E1189" s="282">
        <v>23</v>
      </c>
      <c r="F1189" s="273"/>
    </row>
    <row r="1190" spans="1:6" ht="51" x14ac:dyDescent="0.3">
      <c r="A1190" s="283">
        <v>310279</v>
      </c>
      <c r="B1190" s="279" t="s">
        <v>3224</v>
      </c>
      <c r="C1190" s="280"/>
      <c r="D1190" s="280">
        <v>0.4</v>
      </c>
      <c r="E1190" s="282">
        <v>23</v>
      </c>
      <c r="F1190" s="273"/>
    </row>
    <row r="1191" spans="1:6" ht="51" x14ac:dyDescent="0.3">
      <c r="A1191" s="283">
        <v>310280</v>
      </c>
      <c r="B1191" s="281" t="s">
        <v>3225</v>
      </c>
      <c r="C1191" s="280"/>
      <c r="D1191" s="280">
        <v>0.4</v>
      </c>
      <c r="E1191" s="282">
        <v>23</v>
      </c>
      <c r="F1191" s="273"/>
    </row>
    <row r="1192" spans="1:6" ht="51" x14ac:dyDescent="0.3">
      <c r="A1192" s="283">
        <v>310281</v>
      </c>
      <c r="B1192" s="281" t="s">
        <v>3226</v>
      </c>
      <c r="C1192" s="280"/>
      <c r="D1192" s="280">
        <v>0.4</v>
      </c>
      <c r="E1192" s="282">
        <v>23</v>
      </c>
      <c r="F1192" s="273"/>
    </row>
    <row r="1193" spans="1:6" ht="51" x14ac:dyDescent="0.3">
      <c r="A1193" s="283">
        <v>310282</v>
      </c>
      <c r="B1193" s="281" t="s">
        <v>3227</v>
      </c>
      <c r="C1193" s="280"/>
      <c r="D1193" s="280">
        <v>0.4</v>
      </c>
      <c r="E1193" s="282">
        <v>23</v>
      </c>
      <c r="F1193" s="273"/>
    </row>
    <row r="1194" spans="1:6" ht="51" x14ac:dyDescent="0.3">
      <c r="A1194" s="283">
        <v>310283</v>
      </c>
      <c r="B1194" s="281" t="s">
        <v>3228</v>
      </c>
      <c r="C1194" s="280"/>
      <c r="D1194" s="280">
        <v>0.4</v>
      </c>
      <c r="E1194" s="282">
        <v>23</v>
      </c>
      <c r="F1194" s="273"/>
    </row>
    <row r="1195" spans="1:6" ht="51" x14ac:dyDescent="0.3">
      <c r="A1195" s="283">
        <v>310284</v>
      </c>
      <c r="B1195" s="279" t="s">
        <v>3229</v>
      </c>
      <c r="C1195" s="280"/>
      <c r="D1195" s="280">
        <v>0.4</v>
      </c>
      <c r="E1195" s="282">
        <v>23</v>
      </c>
      <c r="F1195" s="273"/>
    </row>
    <row r="1196" spans="1:6" ht="51" x14ac:dyDescent="0.3">
      <c r="A1196" s="283">
        <v>310285</v>
      </c>
      <c r="B1196" s="279" t="s">
        <v>3230</v>
      </c>
      <c r="C1196" s="280"/>
      <c r="D1196" s="280">
        <v>0.4</v>
      </c>
      <c r="E1196" s="282">
        <v>23</v>
      </c>
      <c r="F1196" s="273"/>
    </row>
    <row r="1197" spans="1:6" ht="40.799999999999997" x14ac:dyDescent="0.3">
      <c r="A1197" s="283">
        <v>310286</v>
      </c>
      <c r="B1197" s="279" t="s">
        <v>3231</v>
      </c>
      <c r="C1197" s="280"/>
      <c r="D1197" s="280">
        <v>0.4</v>
      </c>
      <c r="E1197" s="282">
        <v>23</v>
      </c>
      <c r="F1197" s="273"/>
    </row>
    <row r="1198" spans="1:6" ht="40.799999999999997" x14ac:dyDescent="0.3">
      <c r="A1198" s="283">
        <v>310287</v>
      </c>
      <c r="B1198" s="279" t="s">
        <v>3232</v>
      </c>
      <c r="C1198" s="280"/>
      <c r="D1198" s="280">
        <v>0.4</v>
      </c>
      <c r="E1198" s="282">
        <v>23</v>
      </c>
      <c r="F1198" s="273"/>
    </row>
    <row r="1199" spans="1:6" ht="40.799999999999997" x14ac:dyDescent="0.3">
      <c r="A1199" s="283">
        <v>310288</v>
      </c>
      <c r="B1199" s="279" t="s">
        <v>3233</v>
      </c>
      <c r="C1199" s="280"/>
      <c r="D1199" s="280">
        <v>0.4</v>
      </c>
      <c r="E1199" s="282">
        <v>23</v>
      </c>
      <c r="F1199" s="273"/>
    </row>
    <row r="1200" spans="1:6" ht="30.6" x14ac:dyDescent="0.3">
      <c r="A1200" s="283">
        <v>310289</v>
      </c>
      <c r="B1200" s="279" t="s">
        <v>3234</v>
      </c>
      <c r="C1200" s="280"/>
      <c r="D1200" s="280">
        <v>0.4</v>
      </c>
      <c r="E1200" s="282">
        <v>23</v>
      </c>
      <c r="F1200" s="273"/>
    </row>
    <row r="1201" spans="1:6" ht="30.6" x14ac:dyDescent="0.3">
      <c r="A1201" s="283">
        <v>310290</v>
      </c>
      <c r="B1201" s="281" t="s">
        <v>3235</v>
      </c>
      <c r="C1201" s="280"/>
      <c r="D1201" s="280">
        <v>0.4</v>
      </c>
      <c r="E1201" s="282">
        <v>23</v>
      </c>
      <c r="F1201" s="273"/>
    </row>
    <row r="1202" spans="1:6" ht="30.6" x14ac:dyDescent="0.3">
      <c r="A1202" s="283">
        <v>310291</v>
      </c>
      <c r="B1202" s="281" t="s">
        <v>3236</v>
      </c>
      <c r="C1202" s="280"/>
      <c r="D1202" s="280">
        <v>0.4</v>
      </c>
      <c r="E1202" s="282">
        <v>23</v>
      </c>
      <c r="F1202" s="273"/>
    </row>
    <row r="1203" spans="1:6" ht="40.799999999999997" x14ac:dyDescent="0.3">
      <c r="A1203" s="283">
        <v>310292</v>
      </c>
      <c r="B1203" s="281" t="s">
        <v>3237</v>
      </c>
      <c r="C1203" s="280"/>
      <c r="D1203" s="280">
        <v>0.4</v>
      </c>
      <c r="E1203" s="282">
        <v>23</v>
      </c>
      <c r="F1203" s="273"/>
    </row>
    <row r="1204" spans="1:6" ht="51" x14ac:dyDescent="0.3">
      <c r="A1204" s="283">
        <v>310293</v>
      </c>
      <c r="B1204" s="279" t="s">
        <v>3238</v>
      </c>
      <c r="C1204" s="280"/>
      <c r="D1204" s="280">
        <v>2</v>
      </c>
      <c r="E1204" s="282">
        <v>23</v>
      </c>
      <c r="F1204" s="273"/>
    </row>
    <row r="1205" spans="1:6" ht="40.799999999999997" x14ac:dyDescent="0.3">
      <c r="A1205" s="283">
        <v>310294</v>
      </c>
      <c r="B1205" s="279" t="s">
        <v>3239</v>
      </c>
      <c r="C1205" s="280"/>
      <c r="D1205" s="280">
        <v>2</v>
      </c>
      <c r="E1205" s="282">
        <v>23</v>
      </c>
      <c r="F1205" s="273"/>
    </row>
    <row r="1206" spans="1:6" ht="51" x14ac:dyDescent="0.3">
      <c r="A1206" s="283">
        <v>310295</v>
      </c>
      <c r="B1206" s="279" t="s">
        <v>3240</v>
      </c>
      <c r="C1206" s="280"/>
      <c r="D1206" s="280">
        <v>2</v>
      </c>
      <c r="E1206" s="282">
        <v>23</v>
      </c>
      <c r="F1206" s="273"/>
    </row>
    <row r="1207" spans="1:6" ht="40.799999999999997" x14ac:dyDescent="0.3">
      <c r="A1207" s="283">
        <v>310296</v>
      </c>
      <c r="B1207" s="279" t="s">
        <v>3241</v>
      </c>
      <c r="C1207" s="280"/>
      <c r="D1207" s="280">
        <v>2</v>
      </c>
      <c r="E1207" s="282">
        <v>23</v>
      </c>
      <c r="F1207" s="273"/>
    </row>
    <row r="1208" spans="1:6" ht="20.399999999999999" x14ac:dyDescent="0.3">
      <c r="A1208" s="283">
        <v>310297</v>
      </c>
      <c r="B1208" s="279" t="s">
        <v>684</v>
      </c>
      <c r="C1208" s="280"/>
      <c r="D1208" s="280">
        <v>2</v>
      </c>
      <c r="E1208" s="282">
        <v>23</v>
      </c>
      <c r="F1208" s="273"/>
    </row>
    <row r="1209" spans="1:6" ht="20.399999999999999" x14ac:dyDescent="0.3">
      <c r="A1209" s="283">
        <v>310298</v>
      </c>
      <c r="B1209" s="279" t="s">
        <v>682</v>
      </c>
      <c r="C1209" s="280"/>
      <c r="D1209" s="280">
        <v>2</v>
      </c>
      <c r="E1209" s="282">
        <v>23</v>
      </c>
      <c r="F1209" s="273"/>
    </row>
    <row r="1210" spans="1:6" ht="20.399999999999999" x14ac:dyDescent="0.3">
      <c r="A1210" s="283">
        <v>310299</v>
      </c>
      <c r="B1210" s="281" t="s">
        <v>680</v>
      </c>
      <c r="C1210" s="280"/>
      <c r="D1210" s="280">
        <v>2</v>
      </c>
      <c r="E1210" s="282">
        <v>23</v>
      </c>
      <c r="F1210" s="273"/>
    </row>
    <row r="1211" spans="1:6" ht="20.399999999999999" x14ac:dyDescent="0.3">
      <c r="A1211" s="283">
        <v>310300</v>
      </c>
      <c r="B1211" s="281" t="s">
        <v>678</v>
      </c>
      <c r="C1211" s="280"/>
      <c r="D1211" s="280">
        <v>2</v>
      </c>
      <c r="E1211" s="282">
        <v>23</v>
      </c>
      <c r="F1211" s="273"/>
    </row>
    <row r="1212" spans="1:6" ht="20.399999999999999" x14ac:dyDescent="0.3">
      <c r="A1212" s="283">
        <v>310301</v>
      </c>
      <c r="B1212" s="281" t="s">
        <v>672</v>
      </c>
      <c r="C1212" s="280"/>
      <c r="D1212" s="280">
        <v>2</v>
      </c>
      <c r="E1212" s="282">
        <v>23</v>
      </c>
      <c r="F1212" s="273"/>
    </row>
    <row r="1213" spans="1:6" ht="20.399999999999999" x14ac:dyDescent="0.3">
      <c r="A1213" s="283">
        <v>310302</v>
      </c>
      <c r="B1213" s="279" t="s">
        <v>670</v>
      </c>
      <c r="C1213" s="280"/>
      <c r="D1213" s="280">
        <v>2</v>
      </c>
      <c r="E1213" s="282">
        <v>23</v>
      </c>
      <c r="F1213" s="273"/>
    </row>
    <row r="1214" spans="1:6" ht="20.399999999999999" x14ac:dyDescent="0.3">
      <c r="A1214" s="283">
        <v>310303</v>
      </c>
      <c r="B1214" s="279" t="s">
        <v>668</v>
      </c>
      <c r="C1214" s="280"/>
      <c r="D1214" s="280">
        <v>2</v>
      </c>
      <c r="E1214" s="282">
        <v>23</v>
      </c>
      <c r="F1214" s="273"/>
    </row>
    <row r="1215" spans="1:6" ht="20.399999999999999" x14ac:dyDescent="0.3">
      <c r="A1215" s="283">
        <v>310304</v>
      </c>
      <c r="B1215" s="279" t="s">
        <v>665</v>
      </c>
      <c r="C1215" s="280"/>
      <c r="D1215" s="280">
        <v>2</v>
      </c>
      <c r="E1215" s="282">
        <v>23</v>
      </c>
      <c r="F1215" s="273"/>
    </row>
    <row r="1216" spans="1:6" ht="20.399999999999999" x14ac:dyDescent="0.3">
      <c r="A1216" s="283">
        <v>310305</v>
      </c>
      <c r="B1216" s="279" t="s">
        <v>663</v>
      </c>
      <c r="C1216" s="280"/>
      <c r="D1216" s="280">
        <v>2</v>
      </c>
      <c r="E1216" s="282">
        <v>23</v>
      </c>
      <c r="F1216" s="273"/>
    </row>
    <row r="1217" spans="1:6" ht="20.399999999999999" x14ac:dyDescent="0.3">
      <c r="A1217" s="283">
        <v>310306</v>
      </c>
      <c r="B1217" s="279" t="s">
        <v>661</v>
      </c>
      <c r="C1217" s="280"/>
      <c r="D1217" s="280">
        <v>2</v>
      </c>
      <c r="E1217" s="282">
        <v>23</v>
      </c>
      <c r="F1217" s="273"/>
    </row>
    <row r="1218" spans="1:6" ht="20.399999999999999" x14ac:dyDescent="0.3">
      <c r="A1218" s="283">
        <v>310307</v>
      </c>
      <c r="B1218" s="279" t="s">
        <v>657</v>
      </c>
      <c r="C1218" s="280"/>
      <c r="D1218" s="280">
        <v>2</v>
      </c>
      <c r="E1218" s="282">
        <v>23</v>
      </c>
      <c r="F1218" s="273"/>
    </row>
    <row r="1219" spans="1:6" ht="20.399999999999999" x14ac:dyDescent="0.3">
      <c r="A1219" s="283">
        <v>310308</v>
      </c>
      <c r="B1219" s="281" t="s">
        <v>655</v>
      </c>
      <c r="C1219" s="280"/>
      <c r="D1219" s="280">
        <v>2</v>
      </c>
      <c r="E1219" s="282">
        <v>23</v>
      </c>
      <c r="F1219" s="273"/>
    </row>
    <row r="1220" spans="1:6" ht="20.399999999999999" x14ac:dyDescent="0.3">
      <c r="A1220" s="283">
        <v>310309</v>
      </c>
      <c r="B1220" s="281" t="s">
        <v>653</v>
      </c>
      <c r="C1220" s="280"/>
      <c r="D1220" s="280">
        <v>2</v>
      </c>
      <c r="E1220" s="282">
        <v>23</v>
      </c>
      <c r="F1220" s="273"/>
    </row>
    <row r="1221" spans="1:6" ht="20.399999999999999" x14ac:dyDescent="0.3">
      <c r="A1221" s="283">
        <v>310310</v>
      </c>
      <c r="B1221" s="281" t="s">
        <v>651</v>
      </c>
      <c r="C1221" s="280"/>
      <c r="D1221" s="280">
        <v>2</v>
      </c>
      <c r="E1221" s="282">
        <v>23</v>
      </c>
      <c r="F1221" s="273"/>
    </row>
    <row r="1222" spans="1:6" ht="20.399999999999999" x14ac:dyDescent="0.3">
      <c r="A1222" s="283">
        <v>310311</v>
      </c>
      <c r="B1222" s="281" t="s">
        <v>649</v>
      </c>
      <c r="C1222" s="280"/>
      <c r="D1222" s="280">
        <v>2</v>
      </c>
      <c r="E1222" s="282">
        <v>23</v>
      </c>
      <c r="F1222" s="273"/>
    </row>
    <row r="1223" spans="1:6" ht="20.399999999999999" x14ac:dyDescent="0.3">
      <c r="A1223" s="283">
        <v>310312</v>
      </c>
      <c r="B1223" s="279" t="s">
        <v>647</v>
      </c>
      <c r="C1223" s="280"/>
      <c r="D1223" s="280">
        <v>2</v>
      </c>
      <c r="E1223" s="282">
        <v>23</v>
      </c>
      <c r="F1223" s="273"/>
    </row>
    <row r="1224" spans="1:6" ht="20.399999999999999" x14ac:dyDescent="0.3">
      <c r="A1224" s="283">
        <v>310313</v>
      </c>
      <c r="B1224" s="279" t="s">
        <v>644</v>
      </c>
      <c r="C1224" s="280"/>
      <c r="D1224" s="280">
        <v>2</v>
      </c>
      <c r="E1224" s="282">
        <v>23</v>
      </c>
      <c r="F1224" s="273"/>
    </row>
    <row r="1225" spans="1:6" ht="20.399999999999999" x14ac:dyDescent="0.3">
      <c r="A1225" s="283">
        <v>310314</v>
      </c>
      <c r="B1225" s="279" t="s">
        <v>642</v>
      </c>
      <c r="C1225" s="280"/>
      <c r="D1225" s="280">
        <v>2</v>
      </c>
      <c r="E1225" s="282">
        <v>23</v>
      </c>
      <c r="F1225" s="273"/>
    </row>
    <row r="1226" spans="1:6" ht="20.399999999999999" x14ac:dyDescent="0.3">
      <c r="A1226" s="283">
        <v>310315</v>
      </c>
      <c r="B1226" s="279" t="s">
        <v>640</v>
      </c>
      <c r="C1226" s="280"/>
      <c r="D1226" s="280">
        <v>2</v>
      </c>
      <c r="E1226" s="282">
        <v>23</v>
      </c>
      <c r="F1226" s="273"/>
    </row>
    <row r="1227" spans="1:6" ht="20.399999999999999" x14ac:dyDescent="0.3">
      <c r="A1227" s="283">
        <v>310316</v>
      </c>
      <c r="B1227" s="279" t="s">
        <v>638</v>
      </c>
      <c r="C1227" s="280"/>
      <c r="D1227" s="280">
        <v>2</v>
      </c>
      <c r="E1227" s="282">
        <v>23</v>
      </c>
      <c r="F1227" s="273"/>
    </row>
    <row r="1228" spans="1:6" ht="20.399999999999999" x14ac:dyDescent="0.3">
      <c r="A1228" s="283">
        <v>310317</v>
      </c>
      <c r="B1228" s="281" t="s">
        <v>636</v>
      </c>
      <c r="C1228" s="280"/>
      <c r="D1228" s="280">
        <v>2</v>
      </c>
      <c r="E1228" s="282">
        <v>23</v>
      </c>
      <c r="F1228" s="273"/>
    </row>
    <row r="1229" spans="1:6" ht="20.399999999999999" x14ac:dyDescent="0.3">
      <c r="A1229" s="283">
        <v>310318</v>
      </c>
      <c r="B1229" s="281" t="s">
        <v>633</v>
      </c>
      <c r="C1229" s="280"/>
      <c r="D1229" s="280">
        <v>2</v>
      </c>
      <c r="E1229" s="282">
        <v>23</v>
      </c>
      <c r="F1229" s="273"/>
    </row>
    <row r="1230" spans="1:6" ht="20.399999999999999" x14ac:dyDescent="0.3">
      <c r="A1230" s="283">
        <v>310319</v>
      </c>
      <c r="B1230" s="281" t="s">
        <v>628</v>
      </c>
      <c r="C1230" s="280"/>
      <c r="D1230" s="280">
        <v>2</v>
      </c>
      <c r="E1230" s="282">
        <v>23</v>
      </c>
      <c r="F1230" s="273"/>
    </row>
    <row r="1231" spans="1:6" ht="20.399999999999999" x14ac:dyDescent="0.3">
      <c r="A1231" s="283">
        <v>310320</v>
      </c>
      <c r="B1231" s="281" t="s">
        <v>625</v>
      </c>
      <c r="C1231" s="280"/>
      <c r="D1231" s="280">
        <v>2</v>
      </c>
      <c r="E1231" s="282">
        <v>23</v>
      </c>
      <c r="F1231" s="273"/>
    </row>
    <row r="1232" spans="1:6" ht="20.399999999999999" x14ac:dyDescent="0.3">
      <c r="A1232" s="283">
        <v>310321</v>
      </c>
      <c r="B1232" s="279" t="s">
        <v>616</v>
      </c>
      <c r="C1232" s="280"/>
      <c r="D1232" s="280">
        <v>2</v>
      </c>
      <c r="E1232" s="282">
        <v>23</v>
      </c>
      <c r="F1232" s="273"/>
    </row>
    <row r="1233" spans="1:6" ht="20.399999999999999" x14ac:dyDescent="0.3">
      <c r="A1233" s="283">
        <v>310322</v>
      </c>
      <c r="B1233" s="281" t="s">
        <v>618</v>
      </c>
      <c r="C1233" s="280"/>
      <c r="D1233" s="280">
        <v>2</v>
      </c>
      <c r="E1233" s="282">
        <v>23</v>
      </c>
      <c r="F1233" s="273"/>
    </row>
    <row r="1234" spans="1:6" ht="20.399999999999999" x14ac:dyDescent="0.3">
      <c r="A1234" s="283">
        <v>310323</v>
      </c>
      <c r="B1234" s="279" t="s">
        <v>607</v>
      </c>
      <c r="C1234" s="280"/>
      <c r="D1234" s="280">
        <v>2</v>
      </c>
      <c r="E1234" s="282">
        <v>23</v>
      </c>
      <c r="F1234" s="273"/>
    </row>
    <row r="1235" spans="1:6" ht="20.399999999999999" x14ac:dyDescent="0.3">
      <c r="A1235" s="283">
        <v>310324</v>
      </c>
      <c r="B1235" s="279" t="s">
        <v>605</v>
      </c>
      <c r="C1235" s="280"/>
      <c r="D1235" s="280">
        <v>2</v>
      </c>
      <c r="E1235" s="282">
        <v>23</v>
      </c>
      <c r="F1235" s="273"/>
    </row>
    <row r="1236" spans="1:6" ht="20.399999999999999" x14ac:dyDescent="0.3">
      <c r="A1236" s="283">
        <v>310325</v>
      </c>
      <c r="B1236" s="279" t="s">
        <v>603</v>
      </c>
      <c r="C1236" s="280"/>
      <c r="D1236" s="280">
        <v>2</v>
      </c>
      <c r="E1236" s="282">
        <v>23</v>
      </c>
      <c r="F1236" s="273"/>
    </row>
    <row r="1237" spans="1:6" ht="40.799999999999997" x14ac:dyDescent="0.3">
      <c r="A1237" s="283">
        <v>310326</v>
      </c>
      <c r="B1237" s="281" t="s">
        <v>3242</v>
      </c>
      <c r="C1237" s="280"/>
      <c r="D1237" s="280">
        <v>2</v>
      </c>
      <c r="E1237" s="282">
        <v>23</v>
      </c>
      <c r="F1237" s="273"/>
    </row>
    <row r="1238" spans="1:6" ht="40.799999999999997" x14ac:dyDescent="0.3">
      <c r="A1238" s="283">
        <v>310327</v>
      </c>
      <c r="B1238" s="281" t="s">
        <v>3243</v>
      </c>
      <c r="C1238" s="280"/>
      <c r="D1238" s="280">
        <v>2</v>
      </c>
      <c r="E1238" s="282">
        <v>23</v>
      </c>
      <c r="F1238" s="273"/>
    </row>
    <row r="1239" spans="1:6" ht="30.6" x14ac:dyDescent="0.3">
      <c r="A1239" s="283">
        <v>310328</v>
      </c>
      <c r="B1239" s="281" t="s">
        <v>3244</v>
      </c>
      <c r="C1239" s="280"/>
      <c r="D1239" s="280">
        <v>2</v>
      </c>
      <c r="E1239" s="282">
        <v>23</v>
      </c>
      <c r="F1239" s="273"/>
    </row>
    <row r="1240" spans="1:6" ht="40.799999999999997" x14ac:dyDescent="0.3">
      <c r="A1240" s="283">
        <v>310329</v>
      </c>
      <c r="B1240" s="281" t="s">
        <v>3245</v>
      </c>
      <c r="C1240" s="280"/>
      <c r="D1240" s="280">
        <v>2</v>
      </c>
      <c r="E1240" s="282">
        <v>23</v>
      </c>
      <c r="F1240" s="273"/>
    </row>
    <row r="1241" spans="1:6" ht="20.399999999999999" x14ac:dyDescent="0.3">
      <c r="A1241" s="283">
        <v>310330</v>
      </c>
      <c r="B1241" s="279" t="s">
        <v>600</v>
      </c>
      <c r="C1241" s="280"/>
      <c r="D1241" s="280">
        <v>2</v>
      </c>
      <c r="E1241" s="282">
        <v>23</v>
      </c>
      <c r="F1241" s="273"/>
    </row>
    <row r="1242" spans="1:6" ht="20.399999999999999" x14ac:dyDescent="0.3">
      <c r="A1242" s="283">
        <v>310331</v>
      </c>
      <c r="B1242" s="281" t="s">
        <v>595</v>
      </c>
      <c r="C1242" s="280"/>
      <c r="D1242" s="280">
        <v>2</v>
      </c>
      <c r="E1242" s="282">
        <v>23</v>
      </c>
      <c r="F1242" s="273"/>
    </row>
    <row r="1243" spans="1:6" ht="30.6" x14ac:dyDescent="0.3">
      <c r="A1243" s="283">
        <v>310332</v>
      </c>
      <c r="B1243" s="279" t="s">
        <v>3246</v>
      </c>
      <c r="C1243" s="280"/>
      <c r="D1243" s="280">
        <v>2</v>
      </c>
      <c r="E1243" s="282">
        <v>23</v>
      </c>
      <c r="F1243" s="273"/>
    </row>
    <row r="1244" spans="1:6" ht="40.799999999999997" x14ac:dyDescent="0.3">
      <c r="A1244" s="283">
        <v>310333</v>
      </c>
      <c r="B1244" s="279" t="s">
        <v>3247</v>
      </c>
      <c r="C1244" s="280"/>
      <c r="D1244" s="280">
        <v>2</v>
      </c>
      <c r="E1244" s="282">
        <v>23</v>
      </c>
      <c r="F1244" s="273"/>
    </row>
    <row r="1245" spans="1:6" ht="40.799999999999997" x14ac:dyDescent="0.3">
      <c r="A1245" s="283">
        <v>310334</v>
      </c>
      <c r="B1245" s="279" t="s">
        <v>3248</v>
      </c>
      <c r="C1245" s="280"/>
      <c r="D1245" s="280">
        <v>2</v>
      </c>
      <c r="E1245" s="282">
        <v>23</v>
      </c>
      <c r="F1245" s="273"/>
    </row>
    <row r="1246" spans="1:6" ht="40.799999999999997" x14ac:dyDescent="0.3">
      <c r="A1246" s="283">
        <v>310335</v>
      </c>
      <c r="B1246" s="279" t="s">
        <v>3249</v>
      </c>
      <c r="C1246" s="280"/>
      <c r="D1246" s="280">
        <v>2</v>
      </c>
      <c r="E1246" s="282">
        <v>23</v>
      </c>
      <c r="F1246" s="273"/>
    </row>
    <row r="1247" spans="1:6" ht="51" x14ac:dyDescent="0.3">
      <c r="A1247" s="283">
        <v>310336</v>
      </c>
      <c r="B1247" s="281" t="s">
        <v>3250</v>
      </c>
      <c r="C1247" s="280"/>
      <c r="D1247" s="280">
        <v>2</v>
      </c>
      <c r="E1247" s="282">
        <v>23</v>
      </c>
      <c r="F1247" s="273"/>
    </row>
    <row r="1248" spans="1:6" ht="51" x14ac:dyDescent="0.3">
      <c r="A1248" s="283">
        <v>310337</v>
      </c>
      <c r="B1248" s="281" t="s">
        <v>3251</v>
      </c>
      <c r="C1248" s="280"/>
      <c r="D1248" s="280">
        <v>2</v>
      </c>
      <c r="E1248" s="282">
        <v>23</v>
      </c>
      <c r="F1248" s="273"/>
    </row>
    <row r="1249" spans="1:6" ht="40.799999999999997" x14ac:dyDescent="0.3">
      <c r="A1249" s="283">
        <v>310338</v>
      </c>
      <c r="B1249" s="281" t="s">
        <v>3252</v>
      </c>
      <c r="C1249" s="280"/>
      <c r="D1249" s="280">
        <v>2</v>
      </c>
      <c r="E1249" s="282">
        <v>23</v>
      </c>
      <c r="F1249" s="273"/>
    </row>
    <row r="1250" spans="1:6" ht="40.799999999999997" x14ac:dyDescent="0.3">
      <c r="A1250" s="283">
        <v>310339</v>
      </c>
      <c r="B1250" s="279" t="s">
        <v>3253</v>
      </c>
      <c r="C1250" s="280"/>
      <c r="D1250" s="280">
        <v>2</v>
      </c>
      <c r="E1250" s="282">
        <v>23</v>
      </c>
      <c r="F1250" s="273"/>
    </row>
    <row r="1251" spans="1:6" ht="51" x14ac:dyDescent="0.3">
      <c r="A1251" s="283">
        <v>310340</v>
      </c>
      <c r="B1251" s="279" t="s">
        <v>3254</v>
      </c>
      <c r="C1251" s="280"/>
      <c r="D1251" s="280">
        <v>2</v>
      </c>
      <c r="E1251" s="282">
        <v>23</v>
      </c>
      <c r="F1251" s="273"/>
    </row>
    <row r="1252" spans="1:6" ht="40.799999999999997" x14ac:dyDescent="0.3">
      <c r="A1252" s="283">
        <v>310341</v>
      </c>
      <c r="B1252" s="279" t="s">
        <v>3255</v>
      </c>
      <c r="C1252" s="280"/>
      <c r="D1252" s="280">
        <v>2</v>
      </c>
      <c r="E1252" s="282">
        <v>23</v>
      </c>
      <c r="F1252" s="273"/>
    </row>
    <row r="1253" spans="1:6" ht="51" x14ac:dyDescent="0.3">
      <c r="A1253" s="283">
        <v>310342</v>
      </c>
      <c r="B1253" s="279" t="s">
        <v>3256</v>
      </c>
      <c r="C1253" s="280"/>
      <c r="D1253" s="280">
        <v>2</v>
      </c>
      <c r="E1253" s="282">
        <v>23</v>
      </c>
      <c r="F1253" s="273"/>
    </row>
    <row r="1254" spans="1:6" ht="51" x14ac:dyDescent="0.3">
      <c r="A1254" s="283">
        <v>310343</v>
      </c>
      <c r="B1254" s="279" t="s">
        <v>3257</v>
      </c>
      <c r="C1254" s="280"/>
      <c r="D1254" s="280">
        <v>2</v>
      </c>
      <c r="E1254" s="282">
        <v>23</v>
      </c>
      <c r="F1254" s="273"/>
    </row>
    <row r="1255" spans="1:6" ht="40.799999999999997" x14ac:dyDescent="0.3">
      <c r="A1255" s="283">
        <v>310344</v>
      </c>
      <c r="B1255" s="279" t="s">
        <v>3258</v>
      </c>
      <c r="C1255" s="280"/>
      <c r="D1255" s="280">
        <v>2</v>
      </c>
      <c r="E1255" s="282">
        <v>23</v>
      </c>
      <c r="F1255" s="273"/>
    </row>
    <row r="1256" spans="1:6" ht="40.799999999999997" x14ac:dyDescent="0.3">
      <c r="A1256" s="283">
        <v>310345</v>
      </c>
      <c r="B1256" s="281" t="s">
        <v>3259</v>
      </c>
      <c r="C1256" s="280"/>
      <c r="D1256" s="280">
        <v>2</v>
      </c>
      <c r="E1256" s="282">
        <v>23</v>
      </c>
      <c r="F1256" s="273"/>
    </row>
    <row r="1257" spans="1:6" ht="51" x14ac:dyDescent="0.3">
      <c r="A1257" s="283">
        <v>310346</v>
      </c>
      <c r="B1257" s="279" t="s">
        <v>3260</v>
      </c>
      <c r="C1257" s="280"/>
      <c r="D1257" s="280">
        <v>2</v>
      </c>
      <c r="E1257" s="282">
        <v>23</v>
      </c>
      <c r="F1257" s="273"/>
    </row>
    <row r="1258" spans="1:6" ht="51" x14ac:dyDescent="0.3">
      <c r="A1258" s="283">
        <v>310347</v>
      </c>
      <c r="B1258" s="281" t="s">
        <v>3261</v>
      </c>
      <c r="C1258" s="280"/>
      <c r="D1258" s="280">
        <v>2</v>
      </c>
      <c r="E1258" s="282">
        <v>23</v>
      </c>
      <c r="F1258" s="273"/>
    </row>
    <row r="1259" spans="1:6" ht="40.799999999999997" x14ac:dyDescent="0.3">
      <c r="A1259" s="283">
        <v>310348</v>
      </c>
      <c r="B1259" s="279" t="s">
        <v>3262</v>
      </c>
      <c r="C1259" s="280"/>
      <c r="D1259" s="280">
        <v>2</v>
      </c>
      <c r="E1259" s="282">
        <v>23</v>
      </c>
      <c r="F1259" s="273"/>
    </row>
    <row r="1260" spans="1:6" ht="51" x14ac:dyDescent="0.3">
      <c r="A1260" s="283">
        <v>310349</v>
      </c>
      <c r="B1260" s="279" t="s">
        <v>3263</v>
      </c>
      <c r="C1260" s="280"/>
      <c r="D1260" s="280">
        <v>2</v>
      </c>
      <c r="E1260" s="282">
        <v>23</v>
      </c>
      <c r="F1260" s="273"/>
    </row>
    <row r="1261" spans="1:6" ht="40.799999999999997" x14ac:dyDescent="0.3">
      <c r="A1261" s="283">
        <v>310350</v>
      </c>
      <c r="B1261" s="279" t="s">
        <v>3264</v>
      </c>
      <c r="C1261" s="280"/>
      <c r="D1261" s="280">
        <v>2</v>
      </c>
      <c r="E1261" s="282">
        <v>23</v>
      </c>
      <c r="F1261" s="273"/>
    </row>
    <row r="1262" spans="1:6" ht="51" x14ac:dyDescent="0.3">
      <c r="A1262" s="283">
        <v>310351</v>
      </c>
      <c r="B1262" s="279" t="s">
        <v>3265</v>
      </c>
      <c r="C1262" s="280"/>
      <c r="D1262" s="280">
        <v>2</v>
      </c>
      <c r="E1262" s="282">
        <v>23</v>
      </c>
      <c r="F1262" s="273"/>
    </row>
    <row r="1263" spans="1:6" ht="51" x14ac:dyDescent="0.3">
      <c r="A1263" s="283">
        <v>310352</v>
      </c>
      <c r="B1263" s="279" t="s">
        <v>3266</v>
      </c>
      <c r="C1263" s="280"/>
      <c r="D1263" s="280">
        <v>2</v>
      </c>
      <c r="E1263" s="282">
        <v>23</v>
      </c>
      <c r="F1263" s="273"/>
    </row>
    <row r="1264" spans="1:6" ht="51" x14ac:dyDescent="0.3">
      <c r="A1264" s="283">
        <v>310353</v>
      </c>
      <c r="B1264" s="279" t="s">
        <v>3267</v>
      </c>
      <c r="C1264" s="280"/>
      <c r="D1264" s="280">
        <v>2</v>
      </c>
      <c r="E1264" s="282">
        <v>23</v>
      </c>
      <c r="F1264" s="273"/>
    </row>
    <row r="1265" spans="1:6" ht="40.799999999999997" x14ac:dyDescent="0.3">
      <c r="A1265" s="283">
        <v>310354</v>
      </c>
      <c r="B1265" s="281" t="s">
        <v>3268</v>
      </c>
      <c r="C1265" s="280"/>
      <c r="D1265" s="280">
        <v>2</v>
      </c>
      <c r="E1265" s="282">
        <v>23</v>
      </c>
      <c r="F1265" s="273"/>
    </row>
    <row r="1266" spans="1:6" ht="51" x14ac:dyDescent="0.3">
      <c r="A1266" s="283">
        <v>310355</v>
      </c>
      <c r="B1266" s="279" t="s">
        <v>3269</v>
      </c>
      <c r="C1266" s="280"/>
      <c r="D1266" s="280">
        <v>2</v>
      </c>
      <c r="E1266" s="282">
        <v>23</v>
      </c>
      <c r="F1266" s="273"/>
    </row>
    <row r="1267" spans="1:6" ht="61.2" x14ac:dyDescent="0.3">
      <c r="A1267" s="283">
        <v>310356</v>
      </c>
      <c r="B1267" s="281" t="s">
        <v>3270</v>
      </c>
      <c r="C1267" s="280"/>
      <c r="D1267" s="280">
        <v>2</v>
      </c>
      <c r="E1267" s="282">
        <v>23</v>
      </c>
      <c r="F1267" s="273"/>
    </row>
    <row r="1268" spans="1:6" ht="51" x14ac:dyDescent="0.3">
      <c r="A1268" s="283">
        <v>310357</v>
      </c>
      <c r="B1268" s="281" t="s">
        <v>3271</v>
      </c>
      <c r="C1268" s="280"/>
      <c r="D1268" s="280">
        <v>2</v>
      </c>
      <c r="E1268" s="282">
        <v>23</v>
      </c>
      <c r="F1268" s="273"/>
    </row>
    <row r="1269" spans="1:6" ht="40.799999999999997" x14ac:dyDescent="0.3">
      <c r="A1269" s="283">
        <v>310358</v>
      </c>
      <c r="B1269" s="279" t="s">
        <v>3272</v>
      </c>
      <c r="C1269" s="280"/>
      <c r="D1269" s="280">
        <v>2</v>
      </c>
      <c r="E1269" s="282">
        <v>23</v>
      </c>
      <c r="F1269" s="273"/>
    </row>
    <row r="1270" spans="1:6" ht="51" x14ac:dyDescent="0.3">
      <c r="A1270" s="283">
        <v>310359</v>
      </c>
      <c r="B1270" s="279" t="s">
        <v>3273</v>
      </c>
      <c r="C1270" s="280"/>
      <c r="D1270" s="280">
        <v>2</v>
      </c>
      <c r="E1270" s="282">
        <v>23</v>
      </c>
      <c r="F1270" s="273"/>
    </row>
    <row r="1271" spans="1:6" ht="51" x14ac:dyDescent="0.3">
      <c r="A1271" s="283">
        <v>310360</v>
      </c>
      <c r="B1271" s="279" t="s">
        <v>3274</v>
      </c>
      <c r="C1271" s="280"/>
      <c r="D1271" s="280">
        <v>2</v>
      </c>
      <c r="E1271" s="282">
        <v>23</v>
      </c>
      <c r="F1271" s="273"/>
    </row>
    <row r="1272" spans="1:6" ht="51" x14ac:dyDescent="0.3">
      <c r="A1272" s="283">
        <v>310361</v>
      </c>
      <c r="B1272" s="279" t="s">
        <v>3275</v>
      </c>
      <c r="C1272" s="280"/>
      <c r="D1272" s="280">
        <v>2</v>
      </c>
      <c r="E1272" s="282">
        <v>23</v>
      </c>
      <c r="F1272" s="273"/>
    </row>
    <row r="1273" spans="1:6" ht="40.799999999999997" x14ac:dyDescent="0.3">
      <c r="A1273" s="283">
        <v>310362</v>
      </c>
      <c r="B1273" s="279" t="s">
        <v>3276</v>
      </c>
      <c r="C1273" s="280"/>
      <c r="D1273" s="280">
        <v>2</v>
      </c>
      <c r="E1273" s="282">
        <v>23</v>
      </c>
      <c r="F1273" s="273"/>
    </row>
    <row r="1274" spans="1:6" ht="40.799999999999997" x14ac:dyDescent="0.3">
      <c r="A1274" s="283">
        <v>310363</v>
      </c>
      <c r="B1274" s="281" t="s">
        <v>3277</v>
      </c>
      <c r="C1274" s="280"/>
      <c r="D1274" s="280">
        <v>2</v>
      </c>
      <c r="E1274" s="282">
        <v>23</v>
      </c>
      <c r="F1274" s="273"/>
    </row>
    <row r="1275" spans="1:6" ht="40.799999999999997" x14ac:dyDescent="0.3">
      <c r="A1275" s="283">
        <v>310364</v>
      </c>
      <c r="B1275" s="281" t="s">
        <v>3278</v>
      </c>
      <c r="C1275" s="280"/>
      <c r="D1275" s="280">
        <v>2</v>
      </c>
      <c r="E1275" s="282">
        <v>23</v>
      </c>
      <c r="F1275" s="273"/>
    </row>
    <row r="1276" spans="1:6" ht="51" x14ac:dyDescent="0.3">
      <c r="A1276" s="283">
        <v>310365</v>
      </c>
      <c r="B1276" s="281" t="s">
        <v>3279</v>
      </c>
      <c r="C1276" s="280"/>
      <c r="D1276" s="280">
        <v>2</v>
      </c>
      <c r="E1276" s="282">
        <v>23</v>
      </c>
      <c r="F1276" s="273"/>
    </row>
    <row r="1277" spans="1:6" ht="51" x14ac:dyDescent="0.3">
      <c r="A1277" s="283">
        <v>310366</v>
      </c>
      <c r="B1277" s="281" t="s">
        <v>3280</v>
      </c>
      <c r="C1277" s="280"/>
      <c r="D1277" s="280">
        <v>2</v>
      </c>
      <c r="E1277" s="282">
        <v>23</v>
      </c>
      <c r="F1277" s="273"/>
    </row>
    <row r="1278" spans="1:6" ht="51" x14ac:dyDescent="0.3">
      <c r="A1278" s="283">
        <v>310367</v>
      </c>
      <c r="B1278" s="279" t="s">
        <v>3281</v>
      </c>
      <c r="C1278" s="280"/>
      <c r="D1278" s="280">
        <v>2</v>
      </c>
      <c r="E1278" s="282">
        <v>23</v>
      </c>
      <c r="F1278" s="273"/>
    </row>
    <row r="1279" spans="1:6" ht="40.799999999999997" x14ac:dyDescent="0.3">
      <c r="A1279" s="283">
        <v>310368</v>
      </c>
      <c r="B1279" s="281" t="s">
        <v>3282</v>
      </c>
      <c r="C1279" s="280"/>
      <c r="D1279" s="280">
        <v>2</v>
      </c>
      <c r="E1279" s="282">
        <v>23</v>
      </c>
      <c r="F1279" s="273"/>
    </row>
    <row r="1280" spans="1:6" ht="40.799999999999997" x14ac:dyDescent="0.3">
      <c r="A1280" s="283">
        <v>310369</v>
      </c>
      <c r="B1280" s="279" t="s">
        <v>3283</v>
      </c>
      <c r="C1280" s="280"/>
      <c r="D1280" s="280">
        <v>2</v>
      </c>
      <c r="E1280" s="282">
        <v>23</v>
      </c>
      <c r="F1280" s="273"/>
    </row>
    <row r="1281" spans="1:6" ht="40.799999999999997" x14ac:dyDescent="0.3">
      <c r="A1281" s="283">
        <v>310370</v>
      </c>
      <c r="B1281" s="279" t="s">
        <v>3284</v>
      </c>
      <c r="C1281" s="280"/>
      <c r="D1281" s="280">
        <v>2</v>
      </c>
      <c r="E1281" s="282">
        <v>23</v>
      </c>
      <c r="F1281" s="273"/>
    </row>
    <row r="1282" spans="1:6" ht="51" x14ac:dyDescent="0.3">
      <c r="A1282" s="283">
        <v>310371</v>
      </c>
      <c r="B1282" s="279" t="s">
        <v>3285</v>
      </c>
      <c r="C1282" s="280"/>
      <c r="D1282" s="280">
        <v>2</v>
      </c>
      <c r="E1282" s="282">
        <v>23</v>
      </c>
      <c r="F1282" s="273"/>
    </row>
    <row r="1283" spans="1:6" ht="40.799999999999997" x14ac:dyDescent="0.3">
      <c r="A1283" s="283">
        <v>310372</v>
      </c>
      <c r="B1283" s="281" t="s">
        <v>3286</v>
      </c>
      <c r="C1283" s="280"/>
      <c r="D1283" s="280">
        <v>2</v>
      </c>
      <c r="E1283" s="282">
        <v>23</v>
      </c>
      <c r="F1283" s="273"/>
    </row>
    <row r="1284" spans="1:6" ht="40.799999999999997" x14ac:dyDescent="0.3">
      <c r="A1284" s="283">
        <v>310373</v>
      </c>
      <c r="B1284" s="281" t="s">
        <v>3287</v>
      </c>
      <c r="C1284" s="280"/>
      <c r="D1284" s="280">
        <v>2</v>
      </c>
      <c r="E1284" s="282">
        <v>23</v>
      </c>
      <c r="F1284" s="273"/>
    </row>
    <row r="1285" spans="1:6" ht="51" x14ac:dyDescent="0.3">
      <c r="A1285" s="283">
        <v>310374</v>
      </c>
      <c r="B1285" s="281" t="s">
        <v>3288</v>
      </c>
      <c r="C1285" s="280"/>
      <c r="D1285" s="280">
        <v>2</v>
      </c>
      <c r="E1285" s="282">
        <v>23</v>
      </c>
      <c r="F1285" s="273"/>
    </row>
    <row r="1286" spans="1:6" ht="40.799999999999997" x14ac:dyDescent="0.3">
      <c r="A1286" s="283">
        <v>310375</v>
      </c>
      <c r="B1286" s="281" t="s">
        <v>3289</v>
      </c>
      <c r="C1286" s="280"/>
      <c r="D1286" s="280">
        <v>2</v>
      </c>
      <c r="E1286" s="282">
        <v>23</v>
      </c>
      <c r="F1286" s="273"/>
    </row>
    <row r="1287" spans="1:6" ht="40.799999999999997" x14ac:dyDescent="0.3">
      <c r="A1287" s="283">
        <v>310376</v>
      </c>
      <c r="B1287" s="279" t="s">
        <v>3290</v>
      </c>
      <c r="C1287" s="280"/>
      <c r="D1287" s="280">
        <v>2</v>
      </c>
      <c r="E1287" s="282">
        <v>23</v>
      </c>
      <c r="F1287" s="273"/>
    </row>
    <row r="1288" spans="1:6" ht="40.799999999999997" x14ac:dyDescent="0.3">
      <c r="A1288" s="283">
        <v>310377</v>
      </c>
      <c r="B1288" s="281" t="s">
        <v>3291</v>
      </c>
      <c r="C1288" s="280"/>
      <c r="D1288" s="280">
        <v>2</v>
      </c>
      <c r="E1288" s="282">
        <v>23</v>
      </c>
      <c r="F1288" s="273"/>
    </row>
    <row r="1289" spans="1:6" ht="30.6" x14ac:dyDescent="0.3">
      <c r="A1289" s="283">
        <v>310378</v>
      </c>
      <c r="B1289" s="279" t="s">
        <v>3292</v>
      </c>
      <c r="C1289" s="280"/>
      <c r="D1289" s="280">
        <v>2</v>
      </c>
      <c r="E1289" s="282">
        <v>23</v>
      </c>
      <c r="F1289" s="273"/>
    </row>
    <row r="1290" spans="1:6" ht="30.6" x14ac:dyDescent="0.3">
      <c r="A1290" s="283">
        <v>310379</v>
      </c>
      <c r="B1290" s="279" t="s">
        <v>3293</v>
      </c>
      <c r="C1290" s="280"/>
      <c r="D1290" s="280">
        <v>2</v>
      </c>
      <c r="E1290" s="282">
        <v>23</v>
      </c>
      <c r="F1290" s="273"/>
    </row>
    <row r="1291" spans="1:6" ht="30.6" x14ac:dyDescent="0.3">
      <c r="A1291" s="283">
        <v>310380</v>
      </c>
      <c r="B1291" s="279" t="s">
        <v>3294</v>
      </c>
      <c r="C1291" s="280"/>
      <c r="D1291" s="280">
        <v>2</v>
      </c>
      <c r="E1291" s="282">
        <v>23</v>
      </c>
      <c r="F1291" s="273"/>
    </row>
    <row r="1292" spans="1:6" ht="40.799999999999997" x14ac:dyDescent="0.3">
      <c r="A1292" s="283">
        <v>310381</v>
      </c>
      <c r="B1292" s="279" t="s">
        <v>3295</v>
      </c>
      <c r="C1292" s="280"/>
      <c r="D1292" s="280">
        <v>2</v>
      </c>
      <c r="E1292" s="282">
        <v>23</v>
      </c>
      <c r="F1292" s="273"/>
    </row>
    <row r="1293" spans="1:6" ht="20.399999999999999" x14ac:dyDescent="0.3">
      <c r="A1293" s="283">
        <v>310395</v>
      </c>
      <c r="B1293" s="281" t="s">
        <v>660</v>
      </c>
      <c r="C1293" s="280"/>
      <c r="D1293" s="280">
        <v>2</v>
      </c>
      <c r="E1293" s="280">
        <v>43</v>
      </c>
      <c r="F1293" s="273"/>
    </row>
    <row r="1294" spans="1:6" ht="20.399999999999999" x14ac:dyDescent="0.3">
      <c r="A1294" s="283">
        <v>310401</v>
      </c>
      <c r="B1294" s="281" t="s">
        <v>646</v>
      </c>
      <c r="C1294" s="280"/>
      <c r="D1294" s="280">
        <v>2</v>
      </c>
      <c r="E1294" s="280">
        <v>43</v>
      </c>
      <c r="F1294" s="273"/>
    </row>
    <row r="1295" spans="1:6" ht="40.799999999999997" x14ac:dyDescent="0.3">
      <c r="A1295" s="283">
        <v>310422</v>
      </c>
      <c r="B1295" s="281" t="s">
        <v>3296</v>
      </c>
      <c r="C1295" s="280"/>
      <c r="D1295" s="280">
        <v>2</v>
      </c>
      <c r="E1295" s="280">
        <v>43</v>
      </c>
      <c r="F1295" s="273"/>
    </row>
    <row r="1296" spans="1:6" ht="40.799999999999997" x14ac:dyDescent="0.3">
      <c r="A1296" s="283">
        <v>310423</v>
      </c>
      <c r="B1296" s="279" t="s">
        <v>3297</v>
      </c>
      <c r="C1296" s="280"/>
      <c r="D1296" s="280">
        <v>2</v>
      </c>
      <c r="E1296" s="280">
        <v>43</v>
      </c>
      <c r="F1296" s="273"/>
    </row>
    <row r="1297" spans="1:6" ht="40.799999999999997" x14ac:dyDescent="0.3">
      <c r="A1297" s="283">
        <v>310424</v>
      </c>
      <c r="B1297" s="281" t="s">
        <v>3298</v>
      </c>
      <c r="C1297" s="280"/>
      <c r="D1297" s="280">
        <v>2</v>
      </c>
      <c r="E1297" s="280">
        <v>43</v>
      </c>
      <c r="F1297" s="273"/>
    </row>
    <row r="1298" spans="1:6" ht="51" x14ac:dyDescent="0.3">
      <c r="A1298" s="283">
        <v>310425</v>
      </c>
      <c r="B1298" s="279" t="s">
        <v>3299</v>
      </c>
      <c r="C1298" s="280"/>
      <c r="D1298" s="280">
        <v>2</v>
      </c>
      <c r="E1298" s="280">
        <v>43</v>
      </c>
      <c r="F1298" s="273"/>
    </row>
    <row r="1299" spans="1:6" ht="51" x14ac:dyDescent="0.3">
      <c r="A1299" s="283">
        <v>310426</v>
      </c>
      <c r="B1299" s="279" t="s">
        <v>3300</v>
      </c>
      <c r="C1299" s="280"/>
      <c r="D1299" s="280">
        <v>2</v>
      </c>
      <c r="E1299" s="280">
        <v>43</v>
      </c>
      <c r="F1299" s="273"/>
    </row>
    <row r="1300" spans="1:6" ht="40.799999999999997" x14ac:dyDescent="0.3">
      <c r="A1300" s="283">
        <v>310427</v>
      </c>
      <c r="B1300" s="279" t="s">
        <v>3301</v>
      </c>
      <c r="C1300" s="280"/>
      <c r="D1300" s="280">
        <v>2</v>
      </c>
      <c r="E1300" s="280">
        <v>43</v>
      </c>
      <c r="F1300" s="273"/>
    </row>
    <row r="1301" spans="1:6" ht="40.799999999999997" x14ac:dyDescent="0.3">
      <c r="A1301" s="283">
        <v>310428</v>
      </c>
      <c r="B1301" s="279" t="s">
        <v>3302</v>
      </c>
      <c r="C1301" s="280"/>
      <c r="D1301" s="280">
        <v>2</v>
      </c>
      <c r="E1301" s="280">
        <v>43</v>
      </c>
      <c r="F1301" s="273"/>
    </row>
    <row r="1302" spans="1:6" ht="51" x14ac:dyDescent="0.3">
      <c r="A1302" s="283">
        <v>310429</v>
      </c>
      <c r="B1302" s="281" t="s">
        <v>3303</v>
      </c>
      <c r="C1302" s="280"/>
      <c r="D1302" s="280">
        <v>2</v>
      </c>
      <c r="E1302" s="280">
        <v>43</v>
      </c>
      <c r="F1302" s="273"/>
    </row>
    <row r="1303" spans="1:6" ht="40.799999999999997" x14ac:dyDescent="0.3">
      <c r="A1303" s="283">
        <v>310430</v>
      </c>
      <c r="B1303" s="279" t="s">
        <v>3304</v>
      </c>
      <c r="C1303" s="280"/>
      <c r="D1303" s="280">
        <v>2</v>
      </c>
      <c r="E1303" s="280">
        <v>43</v>
      </c>
      <c r="F1303" s="273"/>
    </row>
    <row r="1304" spans="1:6" ht="51" x14ac:dyDescent="0.3">
      <c r="A1304" s="283">
        <v>310431</v>
      </c>
      <c r="B1304" s="281" t="s">
        <v>3305</v>
      </c>
      <c r="C1304" s="280"/>
      <c r="D1304" s="280">
        <v>2</v>
      </c>
      <c r="E1304" s="280">
        <v>43</v>
      </c>
      <c r="F1304" s="273"/>
    </row>
    <row r="1305" spans="1:6" ht="51" x14ac:dyDescent="0.3">
      <c r="A1305" s="283">
        <v>310432</v>
      </c>
      <c r="B1305" s="279" t="s">
        <v>3306</v>
      </c>
      <c r="C1305" s="280"/>
      <c r="D1305" s="280">
        <v>2</v>
      </c>
      <c r="E1305" s="280">
        <v>43</v>
      </c>
      <c r="F1305" s="273"/>
    </row>
    <row r="1306" spans="1:6" ht="40.799999999999997" x14ac:dyDescent="0.3">
      <c r="A1306" s="283">
        <v>310433</v>
      </c>
      <c r="B1306" s="281" t="s">
        <v>3307</v>
      </c>
      <c r="C1306" s="280"/>
      <c r="D1306" s="280">
        <v>2</v>
      </c>
      <c r="E1306" s="280">
        <v>43</v>
      </c>
      <c r="F1306" s="273"/>
    </row>
    <row r="1307" spans="1:6" ht="40.799999999999997" x14ac:dyDescent="0.3">
      <c r="A1307" s="283">
        <v>310434</v>
      </c>
      <c r="B1307" s="279" t="s">
        <v>3308</v>
      </c>
      <c r="C1307" s="280"/>
      <c r="D1307" s="280">
        <v>2</v>
      </c>
      <c r="E1307" s="280">
        <v>43</v>
      </c>
      <c r="F1307" s="273"/>
    </row>
    <row r="1308" spans="1:6" ht="51" x14ac:dyDescent="0.3">
      <c r="A1308" s="283">
        <v>310435</v>
      </c>
      <c r="B1308" s="279" t="s">
        <v>3309</v>
      </c>
      <c r="C1308" s="280"/>
      <c r="D1308" s="280">
        <v>2</v>
      </c>
      <c r="E1308" s="280">
        <v>43</v>
      </c>
      <c r="F1308" s="273"/>
    </row>
    <row r="1309" spans="1:6" ht="51" x14ac:dyDescent="0.3">
      <c r="A1309" s="283">
        <v>310436</v>
      </c>
      <c r="B1309" s="279" t="s">
        <v>3310</v>
      </c>
      <c r="C1309" s="280"/>
      <c r="D1309" s="280">
        <v>2</v>
      </c>
      <c r="E1309" s="280">
        <v>43</v>
      </c>
      <c r="F1309" s="273"/>
    </row>
    <row r="1310" spans="1:6" ht="40.799999999999997" x14ac:dyDescent="0.3">
      <c r="A1310" s="283">
        <v>310437</v>
      </c>
      <c r="B1310" s="279" t="s">
        <v>3311</v>
      </c>
      <c r="C1310" s="280"/>
      <c r="D1310" s="280">
        <v>2</v>
      </c>
      <c r="E1310" s="280">
        <v>43</v>
      </c>
      <c r="F1310" s="273"/>
    </row>
    <row r="1311" spans="1:6" ht="51" x14ac:dyDescent="0.3">
      <c r="A1311" s="283">
        <v>310438</v>
      </c>
      <c r="B1311" s="281" t="s">
        <v>3312</v>
      </c>
      <c r="C1311" s="280"/>
      <c r="D1311" s="280">
        <v>2</v>
      </c>
      <c r="E1311" s="280">
        <v>43</v>
      </c>
      <c r="F1311" s="273"/>
    </row>
    <row r="1312" spans="1:6" ht="40.799999999999997" x14ac:dyDescent="0.3">
      <c r="A1312" s="283">
        <v>310439</v>
      </c>
      <c r="B1312" s="279" t="s">
        <v>3313</v>
      </c>
      <c r="C1312" s="280"/>
      <c r="D1312" s="280">
        <v>2</v>
      </c>
      <c r="E1312" s="280">
        <v>43</v>
      </c>
      <c r="F1312" s="273"/>
    </row>
    <row r="1313" spans="1:6" ht="51" x14ac:dyDescent="0.3">
      <c r="A1313" s="283">
        <v>310440</v>
      </c>
      <c r="B1313" s="281" t="s">
        <v>3314</v>
      </c>
      <c r="C1313" s="280"/>
      <c r="D1313" s="280">
        <v>2</v>
      </c>
      <c r="E1313" s="280">
        <v>43</v>
      </c>
      <c r="F1313" s="273"/>
    </row>
    <row r="1314" spans="1:6" ht="51" x14ac:dyDescent="0.3">
      <c r="A1314" s="283">
        <v>310441</v>
      </c>
      <c r="B1314" s="281" t="s">
        <v>3315</v>
      </c>
      <c r="C1314" s="280"/>
      <c r="D1314" s="280">
        <v>2</v>
      </c>
      <c r="E1314" s="280">
        <v>43</v>
      </c>
      <c r="F1314" s="273"/>
    </row>
    <row r="1315" spans="1:6" ht="51" x14ac:dyDescent="0.3">
      <c r="A1315" s="283">
        <v>310442</v>
      </c>
      <c r="B1315" s="281" t="s">
        <v>3316</v>
      </c>
      <c r="C1315" s="280"/>
      <c r="D1315" s="280">
        <v>2</v>
      </c>
      <c r="E1315" s="280">
        <v>43</v>
      </c>
      <c r="F1315" s="273"/>
    </row>
    <row r="1316" spans="1:6" ht="40.799999999999997" x14ac:dyDescent="0.3">
      <c r="A1316" s="283">
        <v>310443</v>
      </c>
      <c r="B1316" s="281" t="s">
        <v>3317</v>
      </c>
      <c r="C1316" s="280"/>
      <c r="D1316" s="280">
        <v>2</v>
      </c>
      <c r="E1316" s="280">
        <v>43</v>
      </c>
      <c r="F1316" s="273"/>
    </row>
    <row r="1317" spans="1:6" ht="51" x14ac:dyDescent="0.3">
      <c r="A1317" s="283">
        <v>310444</v>
      </c>
      <c r="B1317" s="279" t="s">
        <v>3318</v>
      </c>
      <c r="C1317" s="280"/>
      <c r="D1317" s="280">
        <v>2</v>
      </c>
      <c r="E1317" s="280">
        <v>43</v>
      </c>
      <c r="F1317" s="273"/>
    </row>
    <row r="1318" spans="1:6" ht="61.2" x14ac:dyDescent="0.3">
      <c r="A1318" s="283">
        <v>310445</v>
      </c>
      <c r="B1318" s="279" t="s">
        <v>3319</v>
      </c>
      <c r="C1318" s="280"/>
      <c r="D1318" s="280">
        <v>2</v>
      </c>
      <c r="E1318" s="280">
        <v>43</v>
      </c>
      <c r="F1318" s="273"/>
    </row>
    <row r="1319" spans="1:6" ht="51" x14ac:dyDescent="0.3">
      <c r="A1319" s="283">
        <v>310446</v>
      </c>
      <c r="B1319" s="279" t="s">
        <v>3320</v>
      </c>
      <c r="C1319" s="280"/>
      <c r="D1319" s="280">
        <v>2</v>
      </c>
      <c r="E1319" s="280">
        <v>43</v>
      </c>
      <c r="F1319" s="273"/>
    </row>
    <row r="1320" spans="1:6" ht="40.799999999999997" x14ac:dyDescent="0.3">
      <c r="A1320" s="283">
        <v>310447</v>
      </c>
      <c r="B1320" s="281" t="s">
        <v>3321</v>
      </c>
      <c r="C1320" s="280"/>
      <c r="D1320" s="280">
        <v>2</v>
      </c>
      <c r="E1320" s="280">
        <v>43</v>
      </c>
      <c r="F1320" s="273"/>
    </row>
    <row r="1321" spans="1:6" ht="51" x14ac:dyDescent="0.3">
      <c r="A1321" s="283">
        <v>310448</v>
      </c>
      <c r="B1321" s="279" t="s">
        <v>3322</v>
      </c>
      <c r="C1321" s="280"/>
      <c r="D1321" s="280">
        <v>2</v>
      </c>
      <c r="E1321" s="280">
        <v>43</v>
      </c>
      <c r="F1321" s="273"/>
    </row>
    <row r="1322" spans="1:6" ht="51" x14ac:dyDescent="0.3">
      <c r="A1322" s="283">
        <v>310449</v>
      </c>
      <c r="B1322" s="281" t="s">
        <v>3323</v>
      </c>
      <c r="C1322" s="280"/>
      <c r="D1322" s="280">
        <v>2</v>
      </c>
      <c r="E1322" s="280">
        <v>43</v>
      </c>
      <c r="F1322" s="273"/>
    </row>
    <row r="1323" spans="1:6" ht="51" x14ac:dyDescent="0.3">
      <c r="A1323" s="283">
        <v>310450</v>
      </c>
      <c r="B1323" s="281" t="s">
        <v>3324</v>
      </c>
      <c r="C1323" s="280"/>
      <c r="D1323" s="280">
        <v>2</v>
      </c>
      <c r="E1323" s="280">
        <v>43</v>
      </c>
      <c r="F1323" s="273"/>
    </row>
    <row r="1324" spans="1:6" ht="40.799999999999997" x14ac:dyDescent="0.3">
      <c r="A1324" s="283">
        <v>310451</v>
      </c>
      <c r="B1324" s="279" t="s">
        <v>3325</v>
      </c>
      <c r="C1324" s="280"/>
      <c r="D1324" s="280">
        <v>2</v>
      </c>
      <c r="E1324" s="280">
        <v>43</v>
      </c>
      <c r="F1324" s="273"/>
    </row>
    <row r="1325" spans="1:6" ht="40.799999999999997" x14ac:dyDescent="0.3">
      <c r="A1325" s="283">
        <v>310452</v>
      </c>
      <c r="B1325" s="281" t="s">
        <v>3326</v>
      </c>
      <c r="C1325" s="280"/>
      <c r="D1325" s="280">
        <v>2</v>
      </c>
      <c r="E1325" s="280">
        <v>43</v>
      </c>
      <c r="F1325" s="273"/>
    </row>
    <row r="1326" spans="1:6" ht="40.799999999999997" x14ac:dyDescent="0.3">
      <c r="A1326" s="283">
        <v>310453</v>
      </c>
      <c r="B1326" s="281" t="s">
        <v>3327</v>
      </c>
      <c r="C1326" s="280"/>
      <c r="D1326" s="280">
        <v>2</v>
      </c>
      <c r="E1326" s="280">
        <v>43</v>
      </c>
      <c r="F1326" s="273"/>
    </row>
    <row r="1327" spans="1:6" ht="51" x14ac:dyDescent="0.3">
      <c r="A1327" s="283">
        <v>310454</v>
      </c>
      <c r="B1327" s="279" t="s">
        <v>3328</v>
      </c>
      <c r="C1327" s="280"/>
      <c r="D1327" s="280">
        <v>2</v>
      </c>
      <c r="E1327" s="280">
        <v>43</v>
      </c>
      <c r="F1327" s="273"/>
    </row>
    <row r="1328" spans="1:6" ht="51" x14ac:dyDescent="0.3">
      <c r="A1328" s="283">
        <v>310455</v>
      </c>
      <c r="B1328" s="281" t="s">
        <v>3329</v>
      </c>
      <c r="C1328" s="280"/>
      <c r="D1328" s="280">
        <v>2</v>
      </c>
      <c r="E1328" s="280">
        <v>43</v>
      </c>
      <c r="F1328" s="273"/>
    </row>
    <row r="1329" spans="1:6" ht="51" x14ac:dyDescent="0.3">
      <c r="A1329" s="283">
        <v>310456</v>
      </c>
      <c r="B1329" s="281" t="s">
        <v>3330</v>
      </c>
      <c r="C1329" s="280"/>
      <c r="D1329" s="280">
        <v>2</v>
      </c>
      <c r="E1329" s="280">
        <v>43</v>
      </c>
      <c r="F1329" s="273"/>
    </row>
    <row r="1330" spans="1:6" ht="40.799999999999997" x14ac:dyDescent="0.3">
      <c r="A1330" s="283">
        <v>310457</v>
      </c>
      <c r="B1330" s="281" t="s">
        <v>3331</v>
      </c>
      <c r="C1330" s="280"/>
      <c r="D1330" s="280">
        <v>2</v>
      </c>
      <c r="E1330" s="280">
        <v>43</v>
      </c>
      <c r="F1330" s="273"/>
    </row>
    <row r="1331" spans="1:6" ht="40.799999999999997" x14ac:dyDescent="0.3">
      <c r="A1331" s="283">
        <v>310458</v>
      </c>
      <c r="B1331" s="279" t="s">
        <v>3332</v>
      </c>
      <c r="C1331" s="280"/>
      <c r="D1331" s="280">
        <v>2</v>
      </c>
      <c r="E1331" s="280">
        <v>43</v>
      </c>
      <c r="F1331" s="273"/>
    </row>
    <row r="1332" spans="1:6" ht="40.799999999999997" x14ac:dyDescent="0.3">
      <c r="A1332" s="283">
        <v>310459</v>
      </c>
      <c r="B1332" s="281" t="s">
        <v>3333</v>
      </c>
      <c r="C1332" s="280"/>
      <c r="D1332" s="280">
        <v>2</v>
      </c>
      <c r="E1332" s="280">
        <v>43</v>
      </c>
      <c r="F1332" s="273"/>
    </row>
    <row r="1333" spans="1:6" ht="51" x14ac:dyDescent="0.3">
      <c r="A1333" s="283">
        <v>310460</v>
      </c>
      <c r="B1333" s="279" t="s">
        <v>3334</v>
      </c>
      <c r="C1333" s="280"/>
      <c r="D1333" s="280">
        <v>2</v>
      </c>
      <c r="E1333" s="280">
        <v>43</v>
      </c>
      <c r="F1333" s="273"/>
    </row>
    <row r="1334" spans="1:6" ht="40.799999999999997" x14ac:dyDescent="0.3">
      <c r="A1334" s="283">
        <v>310461</v>
      </c>
      <c r="B1334" s="279" t="s">
        <v>3335</v>
      </c>
      <c r="C1334" s="280"/>
      <c r="D1334" s="280">
        <v>2</v>
      </c>
      <c r="E1334" s="280">
        <v>43</v>
      </c>
      <c r="F1334" s="273"/>
    </row>
    <row r="1335" spans="1:6" ht="40.799999999999997" x14ac:dyDescent="0.3">
      <c r="A1335" s="283">
        <v>310462</v>
      </c>
      <c r="B1335" s="279" t="s">
        <v>3336</v>
      </c>
      <c r="C1335" s="280"/>
      <c r="D1335" s="280">
        <v>2</v>
      </c>
      <c r="E1335" s="280">
        <v>43</v>
      </c>
      <c r="F1335" s="273"/>
    </row>
    <row r="1336" spans="1:6" ht="51" x14ac:dyDescent="0.3">
      <c r="A1336" s="283">
        <v>310463</v>
      </c>
      <c r="B1336" s="279" t="s">
        <v>3337</v>
      </c>
      <c r="C1336" s="280"/>
      <c r="D1336" s="280">
        <v>2</v>
      </c>
      <c r="E1336" s="280">
        <v>43</v>
      </c>
      <c r="F1336" s="273"/>
    </row>
    <row r="1337" spans="1:6" ht="40.799999999999997" x14ac:dyDescent="0.3">
      <c r="A1337" s="283">
        <v>310464</v>
      </c>
      <c r="B1337" s="281" t="s">
        <v>3338</v>
      </c>
      <c r="C1337" s="280"/>
      <c r="D1337" s="280">
        <v>2</v>
      </c>
      <c r="E1337" s="280">
        <v>43</v>
      </c>
      <c r="F1337" s="273"/>
    </row>
    <row r="1338" spans="1:6" ht="40.799999999999997" x14ac:dyDescent="0.3">
      <c r="A1338" s="283">
        <v>310465</v>
      </c>
      <c r="B1338" s="279" t="s">
        <v>3339</v>
      </c>
      <c r="C1338" s="280"/>
      <c r="D1338" s="280">
        <v>2</v>
      </c>
      <c r="E1338" s="280">
        <v>43</v>
      </c>
      <c r="F1338" s="273"/>
    </row>
    <row r="1339" spans="1:6" ht="40.799999999999997" x14ac:dyDescent="0.3">
      <c r="A1339" s="283">
        <v>310466</v>
      </c>
      <c r="B1339" s="281" t="s">
        <v>3340</v>
      </c>
      <c r="C1339" s="280"/>
      <c r="D1339" s="280">
        <v>2</v>
      </c>
      <c r="E1339" s="280">
        <v>43</v>
      </c>
      <c r="F1339" s="273"/>
    </row>
    <row r="1340" spans="1:6" ht="30.6" x14ac:dyDescent="0.3">
      <c r="A1340" s="283">
        <v>310467</v>
      </c>
      <c r="B1340" s="279" t="s">
        <v>3341</v>
      </c>
      <c r="C1340" s="280"/>
      <c r="D1340" s="280">
        <v>2</v>
      </c>
      <c r="E1340" s="280">
        <v>43</v>
      </c>
      <c r="F1340" s="273"/>
    </row>
    <row r="1341" spans="1:6" ht="30.6" x14ac:dyDescent="0.3">
      <c r="A1341" s="283">
        <v>310468</v>
      </c>
      <c r="B1341" s="281" t="s">
        <v>3342</v>
      </c>
      <c r="C1341" s="280"/>
      <c r="D1341" s="280">
        <v>2</v>
      </c>
      <c r="E1341" s="280">
        <v>43</v>
      </c>
      <c r="F1341" s="273"/>
    </row>
    <row r="1342" spans="1:6" ht="30.6" x14ac:dyDescent="0.3">
      <c r="A1342" s="283">
        <v>310469</v>
      </c>
      <c r="B1342" s="279" t="s">
        <v>3343</v>
      </c>
      <c r="C1342" s="280"/>
      <c r="D1342" s="280">
        <v>2</v>
      </c>
      <c r="E1342" s="280">
        <v>43</v>
      </c>
      <c r="F1342" s="273"/>
    </row>
    <row r="1343" spans="1:6" ht="51" x14ac:dyDescent="0.3">
      <c r="A1343" s="283">
        <v>311059</v>
      </c>
      <c r="B1343" s="279" t="s">
        <v>3344</v>
      </c>
      <c r="C1343" s="280"/>
      <c r="D1343" s="280">
        <v>0.4</v>
      </c>
      <c r="E1343" s="282">
        <v>23</v>
      </c>
      <c r="F1343" s="273"/>
    </row>
    <row r="1344" spans="1:6" ht="20.399999999999999" x14ac:dyDescent="0.3">
      <c r="A1344" s="283">
        <v>311060</v>
      </c>
      <c r="B1344" s="279" t="s">
        <v>613</v>
      </c>
      <c r="C1344" s="280"/>
      <c r="D1344" s="280">
        <v>2</v>
      </c>
      <c r="E1344" s="280">
        <v>43</v>
      </c>
      <c r="F1344" s="273"/>
    </row>
    <row r="1345" spans="1:6" ht="30.6" x14ac:dyDescent="0.3">
      <c r="A1345" s="283">
        <v>311061</v>
      </c>
      <c r="B1345" s="279" t="s">
        <v>1622</v>
      </c>
      <c r="C1345" s="280"/>
      <c r="D1345" s="280">
        <v>1.5</v>
      </c>
      <c r="E1345" s="280">
        <v>43</v>
      </c>
      <c r="F1345" s="273"/>
    </row>
    <row r="1346" spans="1:6" ht="20.399999999999999" x14ac:dyDescent="0.3">
      <c r="A1346" s="283">
        <v>311081</v>
      </c>
      <c r="B1346" s="281" t="s">
        <v>674</v>
      </c>
      <c r="C1346" s="280"/>
      <c r="D1346" s="280">
        <v>2</v>
      </c>
      <c r="E1346" s="280">
        <v>43</v>
      </c>
      <c r="F1346" s="273"/>
    </row>
    <row r="1347" spans="1:6" ht="30.6" x14ac:dyDescent="0.3">
      <c r="A1347" s="283">
        <v>311107</v>
      </c>
      <c r="B1347" s="279" t="s">
        <v>3345</v>
      </c>
      <c r="C1347" s="280"/>
      <c r="D1347" s="280">
        <v>2</v>
      </c>
      <c r="E1347" s="280">
        <v>43</v>
      </c>
      <c r="F1347" s="273"/>
    </row>
    <row r="1348" spans="1:6" ht="51" x14ac:dyDescent="0.3">
      <c r="A1348" s="283">
        <v>311204</v>
      </c>
      <c r="B1348" s="281" t="s">
        <v>3346</v>
      </c>
      <c r="C1348" s="280"/>
      <c r="D1348" s="280">
        <v>2</v>
      </c>
      <c r="E1348" s="280">
        <v>43</v>
      </c>
      <c r="F1348" s="273"/>
    </row>
    <row r="1349" spans="1:6" ht="51" x14ac:dyDescent="0.3">
      <c r="A1349" s="283">
        <v>311208</v>
      </c>
      <c r="B1349" s="281" t="s">
        <v>3347</v>
      </c>
      <c r="C1349" s="280"/>
      <c r="D1349" s="280">
        <v>0.4</v>
      </c>
      <c r="E1349" s="282">
        <v>23</v>
      </c>
      <c r="F1349" s="273"/>
    </row>
    <row r="1350" spans="1:6" ht="51" x14ac:dyDescent="0.3">
      <c r="A1350" s="283">
        <v>311214</v>
      </c>
      <c r="B1350" s="281" t="s">
        <v>3348</v>
      </c>
      <c r="C1350" s="280"/>
      <c r="D1350" s="280">
        <v>0.4</v>
      </c>
      <c r="E1350" s="282">
        <v>23</v>
      </c>
      <c r="F1350" s="273"/>
    </row>
    <row r="1351" spans="1:6" ht="51" x14ac:dyDescent="0.3">
      <c r="A1351" s="283">
        <v>311240</v>
      </c>
      <c r="B1351" s="279" t="s">
        <v>3349</v>
      </c>
      <c r="C1351" s="280"/>
      <c r="D1351" s="280">
        <v>2</v>
      </c>
      <c r="E1351" s="280">
        <v>43</v>
      </c>
      <c r="F1351" s="273"/>
    </row>
    <row r="1352" spans="1:6" ht="51" x14ac:dyDescent="0.3">
      <c r="A1352" s="283">
        <v>311282</v>
      </c>
      <c r="B1352" s="279" t="s">
        <v>3350</v>
      </c>
      <c r="C1352" s="280"/>
      <c r="D1352" s="280">
        <v>2</v>
      </c>
      <c r="E1352" s="280">
        <v>43</v>
      </c>
      <c r="F1352" s="273"/>
    </row>
    <row r="1353" spans="1:6" ht="30.6" x14ac:dyDescent="0.3">
      <c r="A1353" s="283">
        <v>311372</v>
      </c>
      <c r="B1353" s="279" t="s">
        <v>3351</v>
      </c>
      <c r="C1353" s="280"/>
      <c r="D1353" s="280">
        <v>0.4</v>
      </c>
      <c r="E1353" s="282">
        <v>23</v>
      </c>
      <c r="F1353" s="273"/>
    </row>
    <row r="1354" spans="1:6" ht="51" x14ac:dyDescent="0.3">
      <c r="A1354" s="283">
        <v>311373</v>
      </c>
      <c r="B1354" s="279" t="s">
        <v>3352</v>
      </c>
      <c r="C1354" s="280"/>
      <c r="D1354" s="280">
        <v>2</v>
      </c>
      <c r="E1354" s="280">
        <v>43</v>
      </c>
      <c r="F1354" s="273"/>
    </row>
    <row r="1355" spans="1:6" ht="51" x14ac:dyDescent="0.3">
      <c r="A1355" s="283">
        <v>311374</v>
      </c>
      <c r="B1355" s="281" t="s">
        <v>3353</v>
      </c>
      <c r="C1355" s="280"/>
      <c r="D1355" s="280">
        <v>2</v>
      </c>
      <c r="E1355" s="280">
        <v>43</v>
      </c>
      <c r="F1355" s="273"/>
    </row>
    <row r="1356" spans="1:6" ht="40.799999999999997" x14ac:dyDescent="0.3">
      <c r="A1356" s="283">
        <v>311376</v>
      </c>
      <c r="B1356" s="279" t="s">
        <v>3354</v>
      </c>
      <c r="C1356" s="280"/>
      <c r="D1356" s="280">
        <v>2</v>
      </c>
      <c r="E1356" s="280">
        <v>43</v>
      </c>
      <c r="F1356" s="273"/>
    </row>
    <row r="1357" spans="1:6" ht="30.6" x14ac:dyDescent="0.3">
      <c r="A1357" s="283">
        <v>311397</v>
      </c>
      <c r="B1357" s="281" t="s">
        <v>3355</v>
      </c>
      <c r="C1357" s="280"/>
      <c r="D1357" s="280">
        <v>2</v>
      </c>
      <c r="E1357" s="280">
        <v>43</v>
      </c>
      <c r="F1357" s="273"/>
    </row>
    <row r="1358" spans="1:6" ht="40.799999999999997" x14ac:dyDescent="0.3">
      <c r="A1358" s="283">
        <v>311401</v>
      </c>
      <c r="B1358" s="281" t="s">
        <v>3356</v>
      </c>
      <c r="C1358" s="280"/>
      <c r="D1358" s="280">
        <v>2</v>
      </c>
      <c r="E1358" s="280">
        <v>43</v>
      </c>
      <c r="F1358" s="273"/>
    </row>
    <row r="1359" spans="1:6" ht="51" x14ac:dyDescent="0.3">
      <c r="A1359" s="283">
        <v>311403</v>
      </c>
      <c r="B1359" s="281" t="s">
        <v>3357</v>
      </c>
      <c r="C1359" s="280"/>
      <c r="D1359" s="280">
        <v>2</v>
      </c>
      <c r="E1359" s="280">
        <v>43</v>
      </c>
      <c r="F1359" s="273"/>
    </row>
    <row r="1360" spans="1:6" ht="51" x14ac:dyDescent="0.3">
      <c r="A1360" s="283">
        <v>311404</v>
      </c>
      <c r="B1360" s="281" t="s">
        <v>3358</v>
      </c>
      <c r="C1360" s="280"/>
      <c r="D1360" s="280">
        <v>2</v>
      </c>
      <c r="E1360" s="280">
        <v>43</v>
      </c>
      <c r="F1360" s="273"/>
    </row>
    <row r="1361" spans="1:6" ht="61.2" x14ac:dyDescent="0.3">
      <c r="A1361" s="283">
        <v>311543</v>
      </c>
      <c r="B1361" s="279" t="s">
        <v>3359</v>
      </c>
      <c r="C1361" s="280"/>
      <c r="D1361" s="280">
        <v>0.4</v>
      </c>
      <c r="E1361" s="282">
        <v>23</v>
      </c>
      <c r="F1361" s="273"/>
    </row>
    <row r="1362" spans="1:6" ht="20.399999999999999" x14ac:dyDescent="0.3">
      <c r="A1362" s="283">
        <v>311550</v>
      </c>
      <c r="B1362" s="279" t="s">
        <v>597</v>
      </c>
      <c r="C1362" s="280"/>
      <c r="D1362" s="280">
        <v>2</v>
      </c>
      <c r="E1362" s="280">
        <v>43</v>
      </c>
      <c r="F1362" s="273"/>
    </row>
    <row r="1363" spans="1:6" ht="40.799999999999997" x14ac:dyDescent="0.3">
      <c r="A1363" s="283">
        <v>311592</v>
      </c>
      <c r="B1363" s="281" t="s">
        <v>3360</v>
      </c>
      <c r="C1363" s="280"/>
      <c r="D1363" s="280">
        <v>1</v>
      </c>
      <c r="E1363" s="282">
        <v>23</v>
      </c>
      <c r="F1363" s="273"/>
    </row>
    <row r="1364" spans="1:6" ht="40.799999999999997" x14ac:dyDescent="0.3">
      <c r="A1364" s="283">
        <v>311593</v>
      </c>
      <c r="B1364" s="279" t="s">
        <v>3361</v>
      </c>
      <c r="C1364" s="280"/>
      <c r="D1364" s="280">
        <v>1</v>
      </c>
      <c r="E1364" s="282">
        <v>23</v>
      </c>
      <c r="F1364" s="273"/>
    </row>
    <row r="1365" spans="1:6" ht="40.799999999999997" x14ac:dyDescent="0.3">
      <c r="A1365" s="283">
        <v>311827</v>
      </c>
      <c r="B1365" s="279" t="s">
        <v>3362</v>
      </c>
      <c r="C1365" s="280"/>
      <c r="D1365" s="280">
        <v>1</v>
      </c>
      <c r="E1365" s="282">
        <v>23</v>
      </c>
      <c r="F1365" s="273"/>
    </row>
    <row r="1366" spans="1:6" ht="51" x14ac:dyDescent="0.3">
      <c r="A1366" s="283">
        <v>311838</v>
      </c>
      <c r="B1366" s="281" t="s">
        <v>3363</v>
      </c>
      <c r="C1366" s="280"/>
      <c r="D1366" s="280">
        <v>2</v>
      </c>
      <c r="E1366" s="280">
        <v>43</v>
      </c>
      <c r="F1366" s="273"/>
    </row>
    <row r="1367" spans="1:6" ht="61.2" x14ac:dyDescent="0.3">
      <c r="A1367" s="283">
        <v>311852</v>
      </c>
      <c r="B1367" s="279" t="s">
        <v>3364</v>
      </c>
      <c r="C1367" s="280"/>
      <c r="D1367" s="280">
        <v>2</v>
      </c>
      <c r="E1367" s="280">
        <v>43</v>
      </c>
      <c r="F1367" s="273"/>
    </row>
    <row r="1368" spans="1:6" ht="20.399999999999999" x14ac:dyDescent="0.3">
      <c r="A1368" s="283">
        <v>311853</v>
      </c>
      <c r="B1368" s="281" t="s">
        <v>610</v>
      </c>
      <c r="C1368" s="280"/>
      <c r="D1368" s="280">
        <v>1</v>
      </c>
      <c r="E1368" s="282">
        <v>23</v>
      </c>
      <c r="F1368" s="273"/>
    </row>
    <row r="1369" spans="1:6" ht="61.2" x14ac:dyDescent="0.3">
      <c r="A1369" s="283">
        <v>311854</v>
      </c>
      <c r="B1369" s="281" t="s">
        <v>3365</v>
      </c>
      <c r="C1369" s="280"/>
      <c r="D1369" s="280">
        <v>0.4</v>
      </c>
      <c r="E1369" s="282">
        <v>23</v>
      </c>
      <c r="F1369" s="273"/>
    </row>
    <row r="1370" spans="1:6" ht="61.2" x14ac:dyDescent="0.3">
      <c r="A1370" s="283">
        <v>311874</v>
      </c>
      <c r="B1370" s="281" t="s">
        <v>3366</v>
      </c>
      <c r="C1370" s="280"/>
      <c r="D1370" s="280">
        <v>1.5</v>
      </c>
      <c r="E1370" s="280">
        <v>43</v>
      </c>
      <c r="F1370" s="273"/>
    </row>
    <row r="1371" spans="1:6" ht="51" x14ac:dyDescent="0.3">
      <c r="A1371" s="283">
        <v>311976</v>
      </c>
      <c r="B1371" s="279" t="s">
        <v>3367</v>
      </c>
      <c r="C1371" s="280"/>
      <c r="D1371" s="280">
        <v>0.8</v>
      </c>
      <c r="E1371" s="282">
        <v>23</v>
      </c>
      <c r="F1371" s="273"/>
    </row>
    <row r="1372" spans="1:6" ht="20.399999999999999" x14ac:dyDescent="0.3">
      <c r="A1372" s="283">
        <v>312072</v>
      </c>
      <c r="B1372" s="279" t="s">
        <v>677</v>
      </c>
      <c r="C1372" s="280"/>
      <c r="D1372" s="280">
        <v>0.4</v>
      </c>
      <c r="E1372" s="282">
        <v>23</v>
      </c>
      <c r="F1372" s="273"/>
    </row>
    <row r="1373" spans="1:6" ht="40.799999999999997" x14ac:dyDescent="0.3">
      <c r="A1373" s="283">
        <v>312074</v>
      </c>
      <c r="B1373" s="279" t="s">
        <v>3368</v>
      </c>
      <c r="C1373" s="280"/>
      <c r="D1373" s="280">
        <v>0.4</v>
      </c>
      <c r="E1373" s="282">
        <v>23</v>
      </c>
      <c r="F1373" s="273"/>
    </row>
    <row r="1374" spans="1:6" ht="51" x14ac:dyDescent="0.3">
      <c r="A1374" s="283">
        <v>312198</v>
      </c>
      <c r="B1374" s="281" t="s">
        <v>3369</v>
      </c>
      <c r="C1374" s="280"/>
      <c r="D1374" s="280">
        <v>2</v>
      </c>
      <c r="E1374" s="280">
        <v>43</v>
      </c>
      <c r="F1374" s="273"/>
    </row>
    <row r="1375" spans="1:6" ht="20.399999999999999" x14ac:dyDescent="0.3">
      <c r="A1375" s="283">
        <v>312229</v>
      </c>
      <c r="B1375" s="279" t="s">
        <v>624</v>
      </c>
      <c r="C1375" s="280"/>
      <c r="D1375" s="280">
        <v>2</v>
      </c>
      <c r="E1375" s="280">
        <v>28</v>
      </c>
      <c r="F1375" s="273"/>
    </row>
    <row r="1376" spans="1:6" ht="51" x14ac:dyDescent="0.3">
      <c r="A1376" s="283">
        <v>312311</v>
      </c>
      <c r="B1376" s="281" t="s">
        <v>3370</v>
      </c>
      <c r="C1376" s="280"/>
      <c r="D1376" s="280">
        <v>0.4</v>
      </c>
      <c r="E1376" s="282">
        <v>23</v>
      </c>
      <c r="F1376" s="273"/>
    </row>
    <row r="1377" spans="1:6" ht="40.799999999999997" x14ac:dyDescent="0.3">
      <c r="A1377" s="283">
        <v>312312</v>
      </c>
      <c r="B1377" s="279" t="s">
        <v>3371</v>
      </c>
      <c r="C1377" s="280"/>
      <c r="D1377" s="280">
        <v>2</v>
      </c>
      <c r="E1377" s="280">
        <v>43</v>
      </c>
      <c r="F1377" s="273"/>
    </row>
    <row r="1378" spans="1:6" ht="51" x14ac:dyDescent="0.3">
      <c r="A1378" s="283">
        <v>312313</v>
      </c>
      <c r="B1378" s="279" t="s">
        <v>3372</v>
      </c>
      <c r="C1378" s="280"/>
      <c r="D1378" s="280">
        <v>2</v>
      </c>
      <c r="E1378" s="280">
        <v>43</v>
      </c>
      <c r="F1378" s="273"/>
    </row>
    <row r="1379" spans="1:6" ht="40.799999999999997" x14ac:dyDescent="0.3">
      <c r="A1379" s="283">
        <v>312357</v>
      </c>
      <c r="B1379" s="281" t="s">
        <v>3373</v>
      </c>
      <c r="C1379" s="280"/>
      <c r="D1379" s="280">
        <v>2</v>
      </c>
      <c r="E1379" s="280">
        <v>43</v>
      </c>
      <c r="F1379" s="273"/>
    </row>
    <row r="1380" spans="1:6" ht="40.799999999999997" x14ac:dyDescent="0.3">
      <c r="A1380" s="283">
        <v>312358</v>
      </c>
      <c r="B1380" s="279" t="s">
        <v>3374</v>
      </c>
      <c r="C1380" s="280"/>
      <c r="D1380" s="280">
        <v>2</v>
      </c>
      <c r="E1380" s="280">
        <v>43</v>
      </c>
      <c r="F1380" s="273"/>
    </row>
    <row r="1381" spans="1:6" ht="51" x14ac:dyDescent="0.3">
      <c r="A1381" s="283">
        <v>312360</v>
      </c>
      <c r="B1381" s="281" t="s">
        <v>3375</v>
      </c>
      <c r="C1381" s="280"/>
      <c r="D1381" s="280">
        <v>2</v>
      </c>
      <c r="E1381" s="280">
        <v>43</v>
      </c>
      <c r="F1381" s="273"/>
    </row>
    <row r="1382" spans="1:6" ht="61.2" x14ac:dyDescent="0.3">
      <c r="A1382" s="283">
        <v>312361</v>
      </c>
      <c r="B1382" s="279" t="s">
        <v>3376</v>
      </c>
      <c r="C1382" s="280"/>
      <c r="D1382" s="280">
        <v>0.4</v>
      </c>
      <c r="E1382" s="282">
        <v>23</v>
      </c>
      <c r="F1382" s="273"/>
    </row>
    <row r="1383" spans="1:6" ht="51" x14ac:dyDescent="0.3">
      <c r="A1383" s="283">
        <v>312362</v>
      </c>
      <c r="B1383" s="281" t="s">
        <v>3377</v>
      </c>
      <c r="C1383" s="280"/>
      <c r="D1383" s="280">
        <v>0.4</v>
      </c>
      <c r="E1383" s="282">
        <v>23</v>
      </c>
      <c r="F1383" s="273"/>
    </row>
    <row r="1384" spans="1:6" ht="40.799999999999997" x14ac:dyDescent="0.3">
      <c r="A1384" s="283">
        <v>312400</v>
      </c>
      <c r="B1384" s="281" t="s">
        <v>3378</v>
      </c>
      <c r="C1384" s="280"/>
      <c r="D1384" s="280">
        <v>0.4</v>
      </c>
      <c r="E1384" s="282">
        <v>23</v>
      </c>
      <c r="F1384" s="273"/>
    </row>
    <row r="1385" spans="1:6" ht="40.799999999999997" x14ac:dyDescent="0.3">
      <c r="A1385" s="283">
        <v>312401</v>
      </c>
      <c r="B1385" s="281" t="s">
        <v>3379</v>
      </c>
      <c r="C1385" s="280"/>
      <c r="D1385" s="280">
        <v>2</v>
      </c>
      <c r="E1385" s="280">
        <v>43</v>
      </c>
      <c r="F1385" s="273"/>
    </row>
    <row r="1386" spans="1:6" ht="40.799999999999997" x14ac:dyDescent="0.3">
      <c r="A1386" s="283">
        <v>313621</v>
      </c>
      <c r="B1386" s="279" t="s">
        <v>3380</v>
      </c>
      <c r="C1386" s="280"/>
      <c r="D1386" s="280">
        <v>2</v>
      </c>
      <c r="E1386" s="280">
        <v>43</v>
      </c>
      <c r="F1386" s="273"/>
    </row>
    <row r="1387" spans="1:6" ht="30.6" x14ac:dyDescent="0.3">
      <c r="A1387" s="283">
        <v>313676</v>
      </c>
      <c r="B1387" s="279" t="s">
        <v>3381</v>
      </c>
      <c r="C1387" s="280"/>
      <c r="D1387" s="280">
        <v>0.4</v>
      </c>
      <c r="E1387" s="282">
        <v>23</v>
      </c>
      <c r="F1387" s="273"/>
    </row>
    <row r="1388" spans="1:6" ht="20.399999999999999" x14ac:dyDescent="0.3">
      <c r="A1388" s="283">
        <v>313699</v>
      </c>
      <c r="B1388" s="281" t="s">
        <v>1260</v>
      </c>
      <c r="C1388" s="280"/>
      <c r="D1388" s="280">
        <v>1.5</v>
      </c>
      <c r="E1388" s="280">
        <v>43</v>
      </c>
      <c r="F1388" s="273"/>
    </row>
    <row r="1389" spans="1:6" ht="51" x14ac:dyDescent="0.3">
      <c r="A1389" s="283">
        <v>313719</v>
      </c>
      <c r="B1389" s="279" t="s">
        <v>3382</v>
      </c>
      <c r="C1389" s="280"/>
      <c r="D1389" s="280">
        <v>0.4</v>
      </c>
      <c r="E1389" s="282">
        <v>23</v>
      </c>
      <c r="F1389" s="273"/>
    </row>
    <row r="1390" spans="1:6" ht="40.799999999999997" x14ac:dyDescent="0.3">
      <c r="A1390" s="283">
        <v>313720</v>
      </c>
      <c r="B1390" s="281" t="s">
        <v>3383</v>
      </c>
      <c r="C1390" s="280"/>
      <c r="D1390" s="280">
        <v>2</v>
      </c>
      <c r="E1390" s="280">
        <v>43</v>
      </c>
      <c r="F1390" s="273"/>
    </row>
    <row r="1391" spans="1:6" ht="20.399999999999999" x14ac:dyDescent="0.3">
      <c r="A1391" s="283">
        <v>313737</v>
      </c>
      <c r="B1391" s="281" t="s">
        <v>1629</v>
      </c>
      <c r="C1391" s="280"/>
      <c r="D1391" s="280">
        <v>1.5</v>
      </c>
      <c r="E1391" s="280">
        <v>43</v>
      </c>
      <c r="F1391" s="273"/>
    </row>
    <row r="1392" spans="1:6" ht="30.6" x14ac:dyDescent="0.3">
      <c r="A1392" s="283">
        <v>313763</v>
      </c>
      <c r="B1392" s="279" t="s">
        <v>3384</v>
      </c>
      <c r="C1392" s="280"/>
      <c r="D1392" s="280">
        <v>2</v>
      </c>
      <c r="E1392" s="280">
        <v>43</v>
      </c>
      <c r="F1392" s="273"/>
    </row>
    <row r="1393" spans="1:6" ht="61.2" x14ac:dyDescent="0.3">
      <c r="A1393" s="283">
        <v>313764</v>
      </c>
      <c r="B1393" s="281" t="s">
        <v>3385</v>
      </c>
      <c r="C1393" s="280"/>
      <c r="D1393" s="280">
        <v>2</v>
      </c>
      <c r="E1393" s="280">
        <v>43</v>
      </c>
      <c r="F1393" s="273"/>
    </row>
    <row r="1394" spans="1:6" ht="20.399999999999999" x14ac:dyDescent="0.3">
      <c r="A1394" s="283">
        <v>313815</v>
      </c>
      <c r="B1394" s="281" t="s">
        <v>675</v>
      </c>
      <c r="C1394" s="280"/>
      <c r="D1394" s="280">
        <v>2</v>
      </c>
      <c r="E1394" s="280">
        <v>28</v>
      </c>
      <c r="F1394" s="273"/>
    </row>
    <row r="1395" spans="1:6" ht="51" x14ac:dyDescent="0.3">
      <c r="A1395" s="283">
        <v>313884</v>
      </c>
      <c r="B1395" s="279" t="s">
        <v>3386</v>
      </c>
      <c r="C1395" s="280"/>
      <c r="D1395" s="280">
        <v>0.4</v>
      </c>
      <c r="E1395" s="282">
        <v>23</v>
      </c>
      <c r="F1395" s="273"/>
    </row>
    <row r="1396" spans="1:6" ht="61.2" x14ac:dyDescent="0.3">
      <c r="A1396" s="283">
        <v>313910</v>
      </c>
      <c r="B1396" s="281" t="s">
        <v>3387</v>
      </c>
      <c r="C1396" s="280"/>
      <c r="D1396" s="280">
        <v>1.5</v>
      </c>
      <c r="E1396" s="280">
        <v>43</v>
      </c>
      <c r="F1396" s="273"/>
    </row>
    <row r="1397" spans="1:6" ht="61.2" x14ac:dyDescent="0.3">
      <c r="A1397" s="283">
        <v>313944</v>
      </c>
      <c r="B1397" s="281" t="s">
        <v>3388</v>
      </c>
      <c r="C1397" s="280"/>
      <c r="D1397" s="280">
        <v>2</v>
      </c>
      <c r="E1397" s="280">
        <v>43</v>
      </c>
      <c r="F1397" s="273"/>
    </row>
    <row r="1398" spans="1:6" ht="40.799999999999997" x14ac:dyDescent="0.3">
      <c r="A1398" s="283">
        <v>313945</v>
      </c>
      <c r="B1398" s="281" t="s">
        <v>3389</v>
      </c>
      <c r="C1398" s="280"/>
      <c r="D1398" s="280">
        <v>2</v>
      </c>
      <c r="E1398" s="280">
        <v>43</v>
      </c>
      <c r="F1398" s="273"/>
    </row>
    <row r="1399" spans="1:6" ht="30.6" x14ac:dyDescent="0.3">
      <c r="A1399" s="283">
        <v>313981</v>
      </c>
      <c r="B1399" s="279" t="s">
        <v>2843</v>
      </c>
      <c r="C1399" s="280"/>
      <c r="D1399" s="280">
        <v>1.3</v>
      </c>
      <c r="E1399" s="282">
        <v>23</v>
      </c>
      <c r="F1399" s="273"/>
    </row>
    <row r="1400" spans="1:6" ht="30.6" x14ac:dyDescent="0.3">
      <c r="A1400" s="283">
        <v>313982</v>
      </c>
      <c r="B1400" s="281" t="s">
        <v>2844</v>
      </c>
      <c r="C1400" s="280"/>
      <c r="D1400" s="280">
        <v>1.3</v>
      </c>
      <c r="E1400" s="282">
        <v>23</v>
      </c>
      <c r="F1400" s="273"/>
    </row>
    <row r="1401" spans="1:6" ht="30.6" x14ac:dyDescent="0.3">
      <c r="A1401" s="283">
        <v>313983</v>
      </c>
      <c r="B1401" s="279" t="s">
        <v>2845</v>
      </c>
      <c r="C1401" s="280"/>
      <c r="D1401" s="280">
        <v>1.3</v>
      </c>
      <c r="E1401" s="282">
        <v>23</v>
      </c>
      <c r="F1401" s="273"/>
    </row>
    <row r="1402" spans="1:6" ht="30.6" x14ac:dyDescent="0.3">
      <c r="A1402" s="283">
        <v>313984</v>
      </c>
      <c r="B1402" s="279" t="s">
        <v>2846</v>
      </c>
      <c r="C1402" s="280"/>
      <c r="D1402" s="280">
        <v>1.3</v>
      </c>
      <c r="E1402" s="282">
        <v>23</v>
      </c>
      <c r="F1402" s="273"/>
    </row>
    <row r="1403" spans="1:6" ht="30.6" x14ac:dyDescent="0.3">
      <c r="A1403" s="283">
        <v>313985</v>
      </c>
      <c r="B1403" s="279" t="s">
        <v>2847</v>
      </c>
      <c r="C1403" s="280"/>
      <c r="D1403" s="280">
        <v>1.3</v>
      </c>
      <c r="E1403" s="282">
        <v>23</v>
      </c>
      <c r="F1403" s="273"/>
    </row>
    <row r="1404" spans="1:6" ht="30.6" x14ac:dyDescent="0.3">
      <c r="A1404" s="283">
        <v>313986</v>
      </c>
      <c r="B1404" s="279" t="s">
        <v>2848</v>
      </c>
      <c r="C1404" s="280"/>
      <c r="D1404" s="280">
        <v>1.3</v>
      </c>
      <c r="E1404" s="282">
        <v>23</v>
      </c>
      <c r="F1404" s="273"/>
    </row>
    <row r="1405" spans="1:6" ht="30.6" x14ac:dyDescent="0.3">
      <c r="A1405" s="283">
        <v>313987</v>
      </c>
      <c r="B1405" s="281" t="s">
        <v>2849</v>
      </c>
      <c r="C1405" s="280"/>
      <c r="D1405" s="280">
        <v>1.3</v>
      </c>
      <c r="E1405" s="282">
        <v>23</v>
      </c>
      <c r="F1405" s="273"/>
    </row>
    <row r="1406" spans="1:6" ht="30.6" x14ac:dyDescent="0.3">
      <c r="A1406" s="283">
        <v>313988</v>
      </c>
      <c r="B1406" s="281" t="s">
        <v>2850</v>
      </c>
      <c r="C1406" s="280"/>
      <c r="D1406" s="280">
        <v>1.3</v>
      </c>
      <c r="E1406" s="282">
        <v>23</v>
      </c>
      <c r="F1406" s="273"/>
    </row>
    <row r="1407" spans="1:6" ht="30.6" x14ac:dyDescent="0.3">
      <c r="A1407" s="283">
        <v>313989</v>
      </c>
      <c r="B1407" s="279" t="s">
        <v>2851</v>
      </c>
      <c r="C1407" s="280"/>
      <c r="D1407" s="280">
        <v>1.3</v>
      </c>
      <c r="E1407" s="282">
        <v>23</v>
      </c>
      <c r="F1407" s="273"/>
    </row>
    <row r="1408" spans="1:6" ht="30.6" x14ac:dyDescent="0.3">
      <c r="A1408" s="283">
        <v>313990</v>
      </c>
      <c r="B1408" s="281" t="s">
        <v>2852</v>
      </c>
      <c r="C1408" s="280"/>
      <c r="D1408" s="280">
        <v>1.3</v>
      </c>
      <c r="E1408" s="282">
        <v>23</v>
      </c>
      <c r="F1408" s="273"/>
    </row>
    <row r="1409" spans="1:6" ht="30.6" x14ac:dyDescent="0.3">
      <c r="A1409" s="283">
        <v>313991</v>
      </c>
      <c r="B1409" s="279" t="s">
        <v>2853</v>
      </c>
      <c r="C1409" s="280"/>
      <c r="D1409" s="280">
        <v>1.3</v>
      </c>
      <c r="E1409" s="282">
        <v>23</v>
      </c>
      <c r="F1409" s="273"/>
    </row>
    <row r="1410" spans="1:6" ht="30.6" x14ac:dyDescent="0.3">
      <c r="A1410" s="283">
        <v>313992</v>
      </c>
      <c r="B1410" s="279" t="s">
        <v>2854</v>
      </c>
      <c r="C1410" s="280"/>
      <c r="D1410" s="280">
        <v>1.3</v>
      </c>
      <c r="E1410" s="282">
        <v>23</v>
      </c>
      <c r="F1410" s="273"/>
    </row>
    <row r="1411" spans="1:6" ht="30.6" x14ac:dyDescent="0.3">
      <c r="A1411" s="283">
        <v>313993</v>
      </c>
      <c r="B1411" s="279" t="s">
        <v>2855</v>
      </c>
      <c r="C1411" s="280"/>
      <c r="D1411" s="280">
        <v>1.3</v>
      </c>
      <c r="E1411" s="282">
        <v>23</v>
      </c>
      <c r="F1411" s="273"/>
    </row>
    <row r="1412" spans="1:6" ht="20.399999999999999" x14ac:dyDescent="0.3">
      <c r="A1412" s="283">
        <v>314035</v>
      </c>
      <c r="B1412" s="281" t="s">
        <v>1631</v>
      </c>
      <c r="C1412" s="280"/>
      <c r="D1412" s="280">
        <v>1.5</v>
      </c>
      <c r="E1412" s="280">
        <v>43</v>
      </c>
      <c r="F1412" s="273"/>
    </row>
    <row r="1413" spans="1:6" ht="20.399999999999999" x14ac:dyDescent="0.3">
      <c r="A1413" s="283">
        <v>314036</v>
      </c>
      <c r="B1413" s="279" t="s">
        <v>1632</v>
      </c>
      <c r="C1413" s="280"/>
      <c r="D1413" s="280">
        <v>1.5</v>
      </c>
      <c r="E1413" s="280">
        <v>43</v>
      </c>
      <c r="F1413" s="273"/>
    </row>
    <row r="1414" spans="1:6" ht="51" x14ac:dyDescent="0.3">
      <c r="A1414" s="283">
        <v>314752</v>
      </c>
      <c r="B1414" s="281" t="s">
        <v>3390</v>
      </c>
      <c r="C1414" s="280"/>
      <c r="D1414" s="280">
        <v>2</v>
      </c>
      <c r="E1414" s="280">
        <v>43</v>
      </c>
      <c r="F1414" s="273"/>
    </row>
    <row r="1415" spans="1:6" ht="40.799999999999997" x14ac:dyDescent="0.3">
      <c r="A1415" s="283">
        <v>314753</v>
      </c>
      <c r="B1415" s="281" t="s">
        <v>3391</v>
      </c>
      <c r="C1415" s="280"/>
      <c r="D1415" s="280">
        <v>0.4</v>
      </c>
      <c r="E1415" s="282">
        <v>23</v>
      </c>
      <c r="F1415" s="273"/>
    </row>
    <row r="1416" spans="1:6" ht="20.399999999999999" x14ac:dyDescent="0.3">
      <c r="A1416" s="283">
        <v>314770</v>
      </c>
      <c r="B1416" s="279" t="s">
        <v>1252</v>
      </c>
      <c r="C1416" s="280"/>
      <c r="D1416" s="280">
        <v>1.5</v>
      </c>
      <c r="E1416" s="280">
        <v>43</v>
      </c>
      <c r="F1416" s="273"/>
    </row>
    <row r="1417" spans="1:6" ht="40.799999999999997" x14ac:dyDescent="0.3">
      <c r="A1417" s="283">
        <v>314771</v>
      </c>
      <c r="B1417" s="281" t="s">
        <v>3392</v>
      </c>
      <c r="C1417" s="280"/>
      <c r="D1417" s="280">
        <v>2</v>
      </c>
      <c r="E1417" s="280">
        <v>43</v>
      </c>
      <c r="F1417" s="273"/>
    </row>
    <row r="1418" spans="1:6" ht="40.799999999999997" x14ac:dyDescent="0.3">
      <c r="A1418" s="283">
        <v>314772</v>
      </c>
      <c r="B1418" s="281" t="s">
        <v>3393</v>
      </c>
      <c r="C1418" s="280"/>
      <c r="D1418" s="280">
        <v>2</v>
      </c>
      <c r="E1418" s="280">
        <v>43</v>
      </c>
      <c r="F1418" s="273"/>
    </row>
    <row r="1419" spans="1:6" ht="40.799999999999997" x14ac:dyDescent="0.3">
      <c r="A1419" s="283">
        <v>314773</v>
      </c>
      <c r="B1419" s="279" t="s">
        <v>3394</v>
      </c>
      <c r="C1419" s="280"/>
      <c r="D1419" s="280">
        <v>0.4</v>
      </c>
      <c r="E1419" s="282">
        <v>23</v>
      </c>
      <c r="F1419" s="273"/>
    </row>
    <row r="1420" spans="1:6" ht="61.2" x14ac:dyDescent="0.3">
      <c r="A1420" s="283">
        <v>314789</v>
      </c>
      <c r="B1420" s="281" t="s">
        <v>3395</v>
      </c>
      <c r="C1420" s="280"/>
      <c r="D1420" s="280">
        <v>0.4</v>
      </c>
      <c r="E1420" s="282">
        <v>23</v>
      </c>
      <c r="F1420" s="273"/>
    </row>
    <row r="1421" spans="1:6" ht="51" x14ac:dyDescent="0.3">
      <c r="A1421" s="283">
        <v>314791</v>
      </c>
      <c r="B1421" s="281" t="s">
        <v>3396</v>
      </c>
      <c r="C1421" s="280"/>
      <c r="D1421" s="280">
        <v>0.4</v>
      </c>
      <c r="E1421" s="282">
        <v>23</v>
      </c>
      <c r="F1421" s="273"/>
    </row>
    <row r="1422" spans="1:6" ht="40.799999999999997" x14ac:dyDescent="0.3">
      <c r="A1422" s="283">
        <v>314889</v>
      </c>
      <c r="B1422" s="281" t="s">
        <v>3397</v>
      </c>
      <c r="C1422" s="280"/>
      <c r="D1422" s="280">
        <v>2</v>
      </c>
      <c r="E1422" s="280">
        <v>43</v>
      </c>
      <c r="F1422" s="273"/>
    </row>
    <row r="1423" spans="1:6" ht="20.399999999999999" x14ac:dyDescent="0.3">
      <c r="A1423" s="283">
        <v>315017</v>
      </c>
      <c r="B1423" s="279" t="s">
        <v>1633</v>
      </c>
      <c r="C1423" s="280"/>
      <c r="D1423" s="280">
        <v>1.5</v>
      </c>
      <c r="E1423" s="280">
        <v>43</v>
      </c>
      <c r="F1423" s="273"/>
    </row>
    <row r="1424" spans="1:6" ht="20.399999999999999" x14ac:dyDescent="0.3">
      <c r="A1424" s="283">
        <v>315060</v>
      </c>
      <c r="B1424" s="281" t="s">
        <v>593</v>
      </c>
      <c r="C1424" s="280"/>
      <c r="D1424" s="280">
        <v>1.5</v>
      </c>
      <c r="E1424" s="280">
        <v>43</v>
      </c>
      <c r="F1424" s="273"/>
    </row>
    <row r="1425" spans="1:6" ht="51" x14ac:dyDescent="0.3">
      <c r="A1425" s="283">
        <v>315061</v>
      </c>
      <c r="B1425" s="279" t="s">
        <v>3398</v>
      </c>
      <c r="C1425" s="280"/>
      <c r="D1425" s="280">
        <v>2</v>
      </c>
      <c r="E1425" s="280">
        <v>43</v>
      </c>
      <c r="F1425" s="273"/>
    </row>
    <row r="1426" spans="1:6" ht="51" x14ac:dyDescent="0.3">
      <c r="A1426" s="283">
        <v>315062</v>
      </c>
      <c r="B1426" s="279" t="s">
        <v>3399</v>
      </c>
      <c r="C1426" s="280"/>
      <c r="D1426" s="280">
        <v>0.4</v>
      </c>
      <c r="E1426" s="282">
        <v>23</v>
      </c>
      <c r="F1426" s="273"/>
    </row>
    <row r="1427" spans="1:6" ht="20.399999999999999" x14ac:dyDescent="0.3">
      <c r="A1427" s="283">
        <v>315160</v>
      </c>
      <c r="B1427" s="279" t="s">
        <v>622</v>
      </c>
      <c r="C1427" s="280"/>
      <c r="D1427" s="280">
        <v>0.4</v>
      </c>
      <c r="E1427" s="282">
        <v>23</v>
      </c>
      <c r="F1427" s="273"/>
    </row>
    <row r="1428" spans="1:6" ht="20.399999999999999" x14ac:dyDescent="0.3">
      <c r="A1428" s="283">
        <v>315214</v>
      </c>
      <c r="B1428" s="279" t="s">
        <v>599</v>
      </c>
      <c r="C1428" s="280"/>
      <c r="D1428" s="280">
        <v>0.4</v>
      </c>
      <c r="E1428" s="282">
        <v>23</v>
      </c>
      <c r="F1428" s="273"/>
    </row>
    <row r="1429" spans="1:6" ht="51" x14ac:dyDescent="0.3">
      <c r="A1429" s="283">
        <v>315535</v>
      </c>
      <c r="B1429" s="281" t="s">
        <v>1634</v>
      </c>
      <c r="C1429" s="280"/>
      <c r="D1429" s="280">
        <v>1.5</v>
      </c>
      <c r="E1429" s="280">
        <v>43</v>
      </c>
      <c r="F1429" s="273"/>
    </row>
    <row r="1430" spans="1:6" ht="20.399999999999999" x14ac:dyDescent="0.3">
      <c r="A1430" s="283">
        <v>315623</v>
      </c>
      <c r="B1430" s="279" t="s">
        <v>615</v>
      </c>
      <c r="C1430" s="280"/>
      <c r="D1430" s="280">
        <v>0.4</v>
      </c>
      <c r="E1430" s="282">
        <v>23</v>
      </c>
      <c r="F1430" s="273"/>
    </row>
    <row r="1431" spans="1:6" ht="51" x14ac:dyDescent="0.3">
      <c r="A1431" s="283">
        <v>315624</v>
      </c>
      <c r="B1431" s="281" t="s">
        <v>3400</v>
      </c>
      <c r="C1431" s="280"/>
      <c r="D1431" s="280">
        <v>0.4</v>
      </c>
      <c r="E1431" s="282">
        <v>23</v>
      </c>
      <c r="F1431" s="273"/>
    </row>
    <row r="1432" spans="1:6" ht="20.399999999999999" x14ac:dyDescent="0.3">
      <c r="A1432" s="283">
        <v>315635</v>
      </c>
      <c r="B1432" s="279" t="s">
        <v>1266</v>
      </c>
      <c r="C1432" s="280"/>
      <c r="D1432" s="280">
        <v>1.5</v>
      </c>
      <c r="E1432" s="280">
        <v>43</v>
      </c>
      <c r="F1432" s="273"/>
    </row>
    <row r="1433" spans="1:6" ht="20.399999999999999" x14ac:dyDescent="0.3">
      <c r="A1433" s="283">
        <v>315637</v>
      </c>
      <c r="B1433" s="281" t="s">
        <v>1265</v>
      </c>
      <c r="C1433" s="280"/>
      <c r="D1433" s="280">
        <v>1.5</v>
      </c>
      <c r="E1433" s="280">
        <v>43</v>
      </c>
      <c r="F1433" s="273"/>
    </row>
    <row r="1434" spans="1:6" ht="20.399999999999999" x14ac:dyDescent="0.3">
      <c r="A1434" s="283">
        <v>315638</v>
      </c>
      <c r="B1434" s="279" t="s">
        <v>1264</v>
      </c>
      <c r="C1434" s="280"/>
      <c r="D1434" s="280">
        <v>1.5</v>
      </c>
      <c r="E1434" s="280">
        <v>43</v>
      </c>
      <c r="F1434" s="273"/>
    </row>
    <row r="1435" spans="1:6" ht="20.399999999999999" x14ac:dyDescent="0.3">
      <c r="A1435" s="283">
        <v>315649</v>
      </c>
      <c r="B1435" s="279" t="s">
        <v>1263</v>
      </c>
      <c r="C1435" s="280"/>
      <c r="D1435" s="280">
        <v>1.5</v>
      </c>
      <c r="E1435" s="280">
        <v>43</v>
      </c>
      <c r="F1435" s="273"/>
    </row>
    <row r="1436" spans="1:6" ht="20.399999999999999" x14ac:dyDescent="0.3">
      <c r="A1436" s="283">
        <v>315650</v>
      </c>
      <c r="B1436" s="279" t="s">
        <v>1262</v>
      </c>
      <c r="C1436" s="280"/>
      <c r="D1436" s="280">
        <v>1.5</v>
      </c>
      <c r="E1436" s="280">
        <v>43</v>
      </c>
      <c r="F1436" s="273"/>
    </row>
    <row r="1437" spans="1:6" ht="20.399999999999999" x14ac:dyDescent="0.3">
      <c r="A1437" s="283">
        <v>315652</v>
      </c>
      <c r="B1437" s="279" t="s">
        <v>1261</v>
      </c>
      <c r="C1437" s="280"/>
      <c r="D1437" s="280">
        <v>1.5</v>
      </c>
      <c r="E1437" s="280">
        <v>43</v>
      </c>
      <c r="F1437" s="273"/>
    </row>
    <row r="1438" spans="1:6" ht="20.399999999999999" x14ac:dyDescent="0.3">
      <c r="A1438" s="283">
        <v>315653</v>
      </c>
      <c r="B1438" s="281" t="s">
        <v>1259</v>
      </c>
      <c r="C1438" s="280"/>
      <c r="D1438" s="280">
        <v>1.5</v>
      </c>
      <c r="E1438" s="280">
        <v>43</v>
      </c>
      <c r="F1438" s="273"/>
    </row>
    <row r="1439" spans="1:6" ht="20.399999999999999" x14ac:dyDescent="0.3">
      <c r="A1439" s="283">
        <v>315654</v>
      </c>
      <c r="B1439" s="279" t="s">
        <v>1258</v>
      </c>
      <c r="C1439" s="280"/>
      <c r="D1439" s="280">
        <v>1.5</v>
      </c>
      <c r="E1439" s="280">
        <v>43</v>
      </c>
      <c r="F1439" s="273"/>
    </row>
    <row r="1440" spans="1:6" ht="20.399999999999999" x14ac:dyDescent="0.3">
      <c r="A1440" s="283">
        <v>315655</v>
      </c>
      <c r="B1440" s="281" t="s">
        <v>1257</v>
      </c>
      <c r="C1440" s="280"/>
      <c r="D1440" s="280">
        <v>1.5</v>
      </c>
      <c r="E1440" s="280">
        <v>43</v>
      </c>
      <c r="F1440" s="273"/>
    </row>
    <row r="1441" spans="1:6" ht="20.399999999999999" x14ac:dyDescent="0.3">
      <c r="A1441" s="283">
        <v>315656</v>
      </c>
      <c r="B1441" s="281" t="s">
        <v>1250</v>
      </c>
      <c r="C1441" s="280"/>
      <c r="D1441" s="280">
        <v>1.5</v>
      </c>
      <c r="E1441" s="280">
        <v>43</v>
      </c>
      <c r="F1441" s="273"/>
    </row>
    <row r="1442" spans="1:6" ht="51" x14ac:dyDescent="0.3">
      <c r="A1442" s="283">
        <v>315657</v>
      </c>
      <c r="B1442" s="281" t="s">
        <v>3401</v>
      </c>
      <c r="C1442" s="280"/>
      <c r="D1442" s="280">
        <v>1.5</v>
      </c>
      <c r="E1442" s="280">
        <v>43</v>
      </c>
      <c r="F1442" s="273"/>
    </row>
    <row r="1443" spans="1:6" ht="20.399999999999999" x14ac:dyDescent="0.3">
      <c r="A1443" s="283">
        <v>315658</v>
      </c>
      <c r="B1443" s="281" t="s">
        <v>1249</v>
      </c>
      <c r="C1443" s="280"/>
      <c r="D1443" s="280">
        <v>1.5</v>
      </c>
      <c r="E1443" s="280">
        <v>43</v>
      </c>
      <c r="F1443" s="273"/>
    </row>
    <row r="1444" spans="1:6" ht="20.399999999999999" x14ac:dyDescent="0.3">
      <c r="A1444" s="283">
        <v>315659</v>
      </c>
      <c r="B1444" s="281" t="s">
        <v>1248</v>
      </c>
      <c r="C1444" s="280"/>
      <c r="D1444" s="280">
        <v>1.5</v>
      </c>
      <c r="E1444" s="280">
        <v>43</v>
      </c>
      <c r="F1444" s="273"/>
    </row>
    <row r="1445" spans="1:6" ht="20.399999999999999" x14ac:dyDescent="0.3">
      <c r="A1445" s="283">
        <v>315660</v>
      </c>
      <c r="B1445" s="279" t="s">
        <v>1247</v>
      </c>
      <c r="C1445" s="280"/>
      <c r="D1445" s="280">
        <v>1.5</v>
      </c>
      <c r="E1445" s="280">
        <v>43</v>
      </c>
      <c r="F1445" s="273"/>
    </row>
    <row r="1446" spans="1:6" ht="30.6" x14ac:dyDescent="0.3">
      <c r="A1446" s="283">
        <v>315661</v>
      </c>
      <c r="B1446" s="279" t="s">
        <v>1246</v>
      </c>
      <c r="C1446" s="280"/>
      <c r="D1446" s="280">
        <v>1.5</v>
      </c>
      <c r="E1446" s="280">
        <v>43</v>
      </c>
      <c r="F1446" s="273"/>
    </row>
    <row r="1447" spans="1:6" ht="20.399999999999999" x14ac:dyDescent="0.3">
      <c r="A1447" s="283">
        <v>315662</v>
      </c>
      <c r="B1447" s="281" t="s">
        <v>632</v>
      </c>
      <c r="C1447" s="280"/>
      <c r="D1447" s="280">
        <v>1.5</v>
      </c>
      <c r="E1447" s="280">
        <v>43</v>
      </c>
      <c r="F1447" s="273"/>
    </row>
    <row r="1448" spans="1:6" ht="20.399999999999999" x14ac:dyDescent="0.3">
      <c r="A1448" s="283">
        <v>315663</v>
      </c>
      <c r="B1448" s="279" t="s">
        <v>609</v>
      </c>
      <c r="C1448" s="280"/>
      <c r="D1448" s="280">
        <v>1.5</v>
      </c>
      <c r="E1448" s="280">
        <v>43</v>
      </c>
      <c r="F1448" s="273"/>
    </row>
    <row r="1449" spans="1:6" ht="20.399999999999999" x14ac:dyDescent="0.3">
      <c r="A1449" s="283">
        <v>315664</v>
      </c>
      <c r="B1449" s="281" t="s">
        <v>602</v>
      </c>
      <c r="C1449" s="280"/>
      <c r="D1449" s="280">
        <v>1.5</v>
      </c>
      <c r="E1449" s="280">
        <v>43</v>
      </c>
      <c r="F1449" s="273"/>
    </row>
    <row r="1450" spans="1:6" ht="51" x14ac:dyDescent="0.3">
      <c r="A1450" s="283">
        <v>315665</v>
      </c>
      <c r="B1450" s="281" t="s">
        <v>3402</v>
      </c>
      <c r="C1450" s="280"/>
      <c r="D1450" s="280">
        <v>1.5</v>
      </c>
      <c r="E1450" s="280">
        <v>43</v>
      </c>
      <c r="F1450" s="273"/>
    </row>
    <row r="1451" spans="1:6" ht="20.399999999999999" x14ac:dyDescent="0.3">
      <c r="A1451" s="283">
        <v>315861</v>
      </c>
      <c r="B1451" s="279" t="s">
        <v>1635</v>
      </c>
      <c r="C1451" s="280"/>
      <c r="D1451" s="280">
        <v>1.5</v>
      </c>
      <c r="E1451" s="280">
        <v>43</v>
      </c>
      <c r="F1451" s="273"/>
    </row>
    <row r="1452" spans="1:6" ht="20.399999999999999" x14ac:dyDescent="0.3">
      <c r="A1452" s="283">
        <v>315862</v>
      </c>
      <c r="B1452" s="281" t="s">
        <v>1636</v>
      </c>
      <c r="C1452" s="280"/>
      <c r="D1452" s="280">
        <v>1.5</v>
      </c>
      <c r="E1452" s="280">
        <v>43</v>
      </c>
      <c r="F1452" s="273"/>
    </row>
    <row r="1453" spans="1:6" ht="40.799999999999997" x14ac:dyDescent="0.3">
      <c r="A1453" s="283">
        <v>317539</v>
      </c>
      <c r="B1453" s="279" t="s">
        <v>3403</v>
      </c>
      <c r="C1453" s="280"/>
      <c r="D1453" s="280">
        <v>2</v>
      </c>
      <c r="E1453" s="280">
        <v>43</v>
      </c>
      <c r="F1453" s="273"/>
    </row>
    <row r="1454" spans="1:6" ht="40.799999999999997" x14ac:dyDescent="0.3">
      <c r="A1454" s="283">
        <v>317563</v>
      </c>
      <c r="B1454" s="279" t="s">
        <v>3404</v>
      </c>
      <c r="C1454" s="280"/>
      <c r="D1454" s="280">
        <v>0.4</v>
      </c>
      <c r="E1454" s="282">
        <v>23</v>
      </c>
      <c r="F1454" s="273"/>
    </row>
    <row r="1455" spans="1:6" ht="51" x14ac:dyDescent="0.3">
      <c r="A1455" s="283">
        <v>317714</v>
      </c>
      <c r="B1455" s="281" t="s">
        <v>3405</v>
      </c>
      <c r="C1455" s="280"/>
      <c r="D1455" s="280">
        <v>0.8</v>
      </c>
      <c r="E1455" s="282">
        <v>23</v>
      </c>
      <c r="F1455" s="273"/>
    </row>
    <row r="1456" spans="1:6" ht="40.799999999999997" x14ac:dyDescent="0.3">
      <c r="A1456" s="283">
        <v>317715</v>
      </c>
      <c r="B1456" s="281" t="s">
        <v>3406</v>
      </c>
      <c r="C1456" s="280"/>
      <c r="D1456" s="280">
        <v>0.8</v>
      </c>
      <c r="E1456" s="282">
        <v>23</v>
      </c>
      <c r="F1456" s="273"/>
    </row>
    <row r="1457" spans="1:6" ht="61.2" x14ac:dyDescent="0.3">
      <c r="A1457" s="283">
        <v>317721</v>
      </c>
      <c r="B1457" s="281" t="s">
        <v>3407</v>
      </c>
      <c r="C1457" s="280"/>
      <c r="D1457" s="280">
        <v>0.8</v>
      </c>
      <c r="E1457" s="282">
        <v>23</v>
      </c>
      <c r="F1457" s="273"/>
    </row>
    <row r="1458" spans="1:6" ht="61.2" x14ac:dyDescent="0.3">
      <c r="A1458" s="283">
        <v>317722</v>
      </c>
      <c r="B1458" s="281" t="s">
        <v>3408</v>
      </c>
      <c r="C1458" s="280"/>
      <c r="D1458" s="280">
        <v>0.8</v>
      </c>
      <c r="E1458" s="282">
        <v>23</v>
      </c>
      <c r="F1458" s="273"/>
    </row>
    <row r="1459" spans="1:6" ht="30.6" x14ac:dyDescent="0.3">
      <c r="A1459" s="283">
        <v>317729</v>
      </c>
      <c r="B1459" s="279" t="s">
        <v>3409</v>
      </c>
      <c r="C1459" s="280"/>
      <c r="D1459" s="280">
        <v>0.8</v>
      </c>
      <c r="E1459" s="282">
        <v>23</v>
      </c>
      <c r="F1459" s="273"/>
    </row>
    <row r="1460" spans="1:6" ht="40.799999999999997" x14ac:dyDescent="0.3">
      <c r="A1460" s="283">
        <v>317800</v>
      </c>
      <c r="B1460" s="279" t="s">
        <v>3410</v>
      </c>
      <c r="C1460" s="280"/>
      <c r="D1460" s="280">
        <v>0.8</v>
      </c>
      <c r="E1460" s="282">
        <v>23</v>
      </c>
      <c r="F1460" s="273"/>
    </row>
    <row r="1461" spans="1:6" ht="20.399999999999999" x14ac:dyDescent="0.3">
      <c r="A1461" s="283">
        <v>317804</v>
      </c>
      <c r="B1461" s="279" t="s">
        <v>2856</v>
      </c>
      <c r="C1461" s="280"/>
      <c r="D1461" s="280">
        <v>0.8</v>
      </c>
      <c r="E1461" s="282">
        <v>23</v>
      </c>
      <c r="F1461" s="273"/>
    </row>
    <row r="1462" spans="1:6" ht="20.399999999999999" x14ac:dyDescent="0.3">
      <c r="A1462" s="283">
        <v>317806</v>
      </c>
      <c r="B1462" s="281" t="s">
        <v>2857</v>
      </c>
      <c r="C1462" s="280"/>
      <c r="D1462" s="280">
        <v>0.8</v>
      </c>
      <c r="E1462" s="282">
        <v>23</v>
      </c>
      <c r="F1462" s="273"/>
    </row>
    <row r="1463" spans="1:6" ht="20.399999999999999" x14ac:dyDescent="0.3">
      <c r="A1463" s="283">
        <v>317807</v>
      </c>
      <c r="B1463" s="279" t="s">
        <v>2858</v>
      </c>
      <c r="C1463" s="280"/>
      <c r="D1463" s="280">
        <v>0.8</v>
      </c>
      <c r="E1463" s="282">
        <v>23</v>
      </c>
      <c r="F1463" s="273"/>
    </row>
    <row r="1464" spans="1:6" ht="40.799999999999997" x14ac:dyDescent="0.3">
      <c r="A1464" s="283">
        <v>317823</v>
      </c>
      <c r="B1464" s="281" t="s">
        <v>3411</v>
      </c>
      <c r="C1464" s="280"/>
      <c r="D1464" s="280">
        <v>0.8</v>
      </c>
      <c r="E1464" s="282">
        <v>23</v>
      </c>
      <c r="F1464" s="273"/>
    </row>
    <row r="1465" spans="1:6" ht="51" x14ac:dyDescent="0.3">
      <c r="A1465" s="283">
        <v>317824</v>
      </c>
      <c r="B1465" s="281" t="s">
        <v>3412</v>
      </c>
      <c r="C1465" s="280"/>
      <c r="D1465" s="280">
        <v>0.8</v>
      </c>
      <c r="E1465" s="282">
        <v>23</v>
      </c>
      <c r="F1465" s="273"/>
    </row>
    <row r="1466" spans="1:6" ht="51" x14ac:dyDescent="0.3">
      <c r="A1466" s="283">
        <v>317880</v>
      </c>
      <c r="B1466" s="281" t="s">
        <v>3413</v>
      </c>
      <c r="C1466" s="280"/>
      <c r="D1466" s="280">
        <v>0.8</v>
      </c>
      <c r="E1466" s="282">
        <v>23</v>
      </c>
      <c r="F1466" s="273"/>
    </row>
    <row r="1467" spans="1:6" ht="61.2" x14ac:dyDescent="0.3">
      <c r="A1467" s="283">
        <v>317937</v>
      </c>
      <c r="B1467" s="279" t="s">
        <v>3414</v>
      </c>
      <c r="C1467" s="280"/>
      <c r="D1467" s="280">
        <v>0.4</v>
      </c>
      <c r="E1467" s="282">
        <v>23</v>
      </c>
      <c r="F1467" s="273"/>
    </row>
    <row r="1468" spans="1:6" ht="51" x14ac:dyDescent="0.3">
      <c r="A1468" s="283">
        <v>317957</v>
      </c>
      <c r="B1468" s="279" t="s">
        <v>3415</v>
      </c>
      <c r="C1468" s="280"/>
      <c r="D1468" s="280">
        <v>1.5</v>
      </c>
      <c r="E1468" s="280">
        <v>43</v>
      </c>
      <c r="F1468" s="273"/>
    </row>
    <row r="1469" spans="1:6" ht="20.399999999999999" x14ac:dyDescent="0.3">
      <c r="A1469" s="283">
        <v>317964</v>
      </c>
      <c r="B1469" s="281" t="s">
        <v>2859</v>
      </c>
      <c r="C1469" s="280"/>
      <c r="D1469" s="280">
        <v>0.8</v>
      </c>
      <c r="E1469" s="282">
        <v>23</v>
      </c>
      <c r="F1469" s="273"/>
    </row>
    <row r="1470" spans="1:6" ht="61.2" x14ac:dyDescent="0.3">
      <c r="A1470" s="283">
        <v>318006</v>
      </c>
      <c r="B1470" s="281" t="s">
        <v>3416</v>
      </c>
      <c r="C1470" s="280"/>
      <c r="D1470" s="280">
        <v>0.4</v>
      </c>
      <c r="E1470" s="282">
        <v>23</v>
      </c>
      <c r="F1470" s="273"/>
    </row>
    <row r="1471" spans="1:6" ht="51" x14ac:dyDescent="0.3">
      <c r="A1471" s="283">
        <v>318473</v>
      </c>
      <c r="B1471" s="281" t="s">
        <v>3417</v>
      </c>
      <c r="C1471" s="280"/>
      <c r="D1471" s="280">
        <v>0.4</v>
      </c>
      <c r="E1471" s="282">
        <v>23</v>
      </c>
      <c r="F1471" s="273"/>
    </row>
    <row r="1472" spans="1:6" ht="40.799999999999997" x14ac:dyDescent="0.3">
      <c r="A1472" s="283">
        <v>320768</v>
      </c>
      <c r="B1472" s="281" t="s">
        <v>3418</v>
      </c>
      <c r="C1472" s="280"/>
      <c r="D1472" s="280">
        <v>0.4</v>
      </c>
      <c r="E1472" s="282">
        <v>23</v>
      </c>
      <c r="F1472" s="273"/>
    </row>
    <row r="1473" spans="1:6" ht="20.399999999999999" x14ac:dyDescent="0.3">
      <c r="A1473" s="283">
        <v>328472</v>
      </c>
      <c r="B1473" s="279" t="s">
        <v>2860</v>
      </c>
      <c r="C1473" s="280"/>
      <c r="D1473" s="280">
        <v>1.5</v>
      </c>
      <c r="E1473" s="280">
        <v>43</v>
      </c>
      <c r="F1473" s="273"/>
    </row>
    <row r="1474" spans="1:6" ht="51" x14ac:dyDescent="0.3">
      <c r="A1474" s="283">
        <v>335311</v>
      </c>
      <c r="B1474" s="281" t="s">
        <v>3419</v>
      </c>
      <c r="C1474" s="280"/>
      <c r="D1474" s="280">
        <v>0.4</v>
      </c>
      <c r="E1474" s="282">
        <v>23</v>
      </c>
      <c r="F1474" s="273"/>
    </row>
    <row r="1475" spans="1:6" ht="51" x14ac:dyDescent="0.3">
      <c r="A1475" s="283">
        <v>336236</v>
      </c>
      <c r="B1475" s="279" t="s">
        <v>3420</v>
      </c>
      <c r="C1475" s="280"/>
      <c r="D1475" s="280">
        <v>0.8</v>
      </c>
      <c r="E1475" s="282">
        <v>23</v>
      </c>
      <c r="F1475" s="273"/>
    </row>
    <row r="1476" spans="1:6" ht="30.6" x14ac:dyDescent="0.3">
      <c r="A1476" s="283">
        <v>336511</v>
      </c>
      <c r="B1476" s="279" t="s">
        <v>3421</v>
      </c>
      <c r="C1476" s="280"/>
      <c r="D1476" s="280">
        <v>0.8</v>
      </c>
      <c r="E1476" s="282">
        <v>23</v>
      </c>
      <c r="F1476" s="273"/>
    </row>
    <row r="1477" spans="1:6" ht="40.799999999999997" x14ac:dyDescent="0.3">
      <c r="A1477" s="283">
        <v>336513</v>
      </c>
      <c r="B1477" s="281" t="s">
        <v>3422</v>
      </c>
      <c r="C1477" s="280"/>
      <c r="D1477" s="280">
        <v>0.8</v>
      </c>
      <c r="E1477" s="282">
        <v>23</v>
      </c>
      <c r="F1477" s="273"/>
    </row>
    <row r="1478" spans="1:6" ht="51" x14ac:dyDescent="0.3">
      <c r="A1478" s="283">
        <v>336514</v>
      </c>
      <c r="B1478" s="281" t="s">
        <v>3423</v>
      </c>
      <c r="C1478" s="280"/>
      <c r="D1478" s="280">
        <v>0.8</v>
      </c>
      <c r="E1478" s="282">
        <v>23</v>
      </c>
      <c r="F1478" s="273"/>
    </row>
    <row r="1479" spans="1:6" ht="40.799999999999997" x14ac:dyDescent="0.3">
      <c r="A1479" s="283">
        <v>336516</v>
      </c>
      <c r="B1479" s="281" t="s">
        <v>3424</v>
      </c>
      <c r="C1479" s="280"/>
      <c r="D1479" s="280">
        <v>0.8</v>
      </c>
      <c r="E1479" s="282">
        <v>23</v>
      </c>
      <c r="F1479" s="273"/>
    </row>
    <row r="1480" spans="1:6" ht="40.799999999999997" x14ac:dyDescent="0.3">
      <c r="A1480" s="283">
        <v>336517</v>
      </c>
      <c r="B1480" s="279" t="s">
        <v>3425</v>
      </c>
      <c r="C1480" s="280"/>
      <c r="D1480" s="280">
        <v>0.8</v>
      </c>
      <c r="E1480" s="282">
        <v>23</v>
      </c>
      <c r="F1480" s="273"/>
    </row>
    <row r="1481" spans="1:6" ht="20.399999999999999" x14ac:dyDescent="0.3">
      <c r="A1481" s="283">
        <v>336518</v>
      </c>
      <c r="B1481" s="281" t="s">
        <v>2861</v>
      </c>
      <c r="C1481" s="280"/>
      <c r="D1481" s="280">
        <v>0.8</v>
      </c>
      <c r="E1481" s="282">
        <v>23</v>
      </c>
      <c r="F1481" s="273"/>
    </row>
    <row r="1482" spans="1:6" ht="20.399999999999999" x14ac:dyDescent="0.3">
      <c r="A1482" s="283">
        <v>336520</v>
      </c>
      <c r="B1482" s="279" t="s">
        <v>2862</v>
      </c>
      <c r="C1482" s="280"/>
      <c r="D1482" s="280">
        <v>0.8</v>
      </c>
      <c r="E1482" s="282">
        <v>23</v>
      </c>
      <c r="F1482" s="273"/>
    </row>
    <row r="1483" spans="1:6" ht="20.399999999999999" x14ac:dyDescent="0.3">
      <c r="A1483" s="283">
        <v>336521</v>
      </c>
      <c r="B1483" s="279" t="s">
        <v>2863</v>
      </c>
      <c r="C1483" s="280"/>
      <c r="D1483" s="280">
        <v>0.8</v>
      </c>
      <c r="E1483" s="282">
        <v>23</v>
      </c>
      <c r="F1483" s="273"/>
    </row>
    <row r="1484" spans="1:6" ht="20.399999999999999" x14ac:dyDescent="0.3">
      <c r="A1484" s="283">
        <v>336522</v>
      </c>
      <c r="B1484" s="279" t="s">
        <v>2864</v>
      </c>
      <c r="C1484" s="280"/>
      <c r="D1484" s="280">
        <v>0.8</v>
      </c>
      <c r="E1484" s="282">
        <v>23</v>
      </c>
      <c r="F1484" s="273"/>
    </row>
    <row r="1485" spans="1:6" ht="20.399999999999999" x14ac:dyDescent="0.3">
      <c r="A1485" s="283">
        <v>336523</v>
      </c>
      <c r="B1485" s="279" t="s">
        <v>2865</v>
      </c>
      <c r="C1485" s="280"/>
      <c r="D1485" s="280">
        <v>0.8</v>
      </c>
      <c r="E1485" s="282">
        <v>23</v>
      </c>
      <c r="F1485" s="273"/>
    </row>
    <row r="1486" spans="1:6" ht="20.399999999999999" x14ac:dyDescent="0.3">
      <c r="A1486" s="283">
        <v>336524</v>
      </c>
      <c r="B1486" s="281" t="s">
        <v>2866</v>
      </c>
      <c r="C1486" s="280"/>
      <c r="D1486" s="280">
        <v>0.8</v>
      </c>
      <c r="E1486" s="282">
        <v>23</v>
      </c>
      <c r="F1486" s="273"/>
    </row>
    <row r="1487" spans="1:6" ht="20.399999999999999" x14ac:dyDescent="0.3">
      <c r="A1487" s="283">
        <v>336525</v>
      </c>
      <c r="B1487" s="279" t="s">
        <v>2867</v>
      </c>
      <c r="C1487" s="280"/>
      <c r="D1487" s="280">
        <v>0.8</v>
      </c>
      <c r="E1487" s="282">
        <v>23</v>
      </c>
      <c r="F1487" s="273"/>
    </row>
    <row r="1488" spans="1:6" ht="20.399999999999999" x14ac:dyDescent="0.3">
      <c r="A1488" s="283">
        <v>336527</v>
      </c>
      <c r="B1488" s="281" t="s">
        <v>2868</v>
      </c>
      <c r="C1488" s="280"/>
      <c r="D1488" s="280">
        <v>0.8</v>
      </c>
      <c r="E1488" s="282">
        <v>23</v>
      </c>
      <c r="F1488" s="273"/>
    </row>
    <row r="1489" spans="1:6" ht="51" x14ac:dyDescent="0.3">
      <c r="A1489" s="283">
        <v>336528</v>
      </c>
      <c r="B1489" s="281" t="s">
        <v>3426</v>
      </c>
      <c r="C1489" s="280"/>
      <c r="D1489" s="280">
        <v>0.8</v>
      </c>
      <c r="E1489" s="282">
        <v>23</v>
      </c>
      <c r="F1489" s="273"/>
    </row>
    <row r="1490" spans="1:6" ht="61.2" x14ac:dyDescent="0.3">
      <c r="A1490" s="283">
        <v>336529</v>
      </c>
      <c r="B1490" s="281" t="s">
        <v>3427</v>
      </c>
      <c r="C1490" s="280"/>
      <c r="D1490" s="280">
        <v>0.8</v>
      </c>
      <c r="E1490" s="282">
        <v>23</v>
      </c>
      <c r="F1490" s="273"/>
    </row>
    <row r="1491" spans="1:6" ht="51" x14ac:dyDescent="0.3">
      <c r="A1491" s="283">
        <v>336531</v>
      </c>
      <c r="B1491" s="279" t="s">
        <v>3428</v>
      </c>
      <c r="C1491" s="280"/>
      <c r="D1491" s="280">
        <v>0.8</v>
      </c>
      <c r="E1491" s="282">
        <v>23</v>
      </c>
      <c r="F1491" s="273"/>
    </row>
    <row r="1492" spans="1:6" ht="51" x14ac:dyDescent="0.3">
      <c r="A1492" s="283">
        <v>336533</v>
      </c>
      <c r="B1492" s="279" t="s">
        <v>3429</v>
      </c>
      <c r="C1492" s="280"/>
      <c r="D1492" s="280">
        <v>0.8</v>
      </c>
      <c r="E1492" s="282">
        <v>23</v>
      </c>
      <c r="F1492" s="273"/>
    </row>
    <row r="1493" spans="1:6" ht="51" x14ac:dyDescent="0.3">
      <c r="A1493" s="283">
        <v>336535</v>
      </c>
      <c r="B1493" s="279" t="s">
        <v>3430</v>
      </c>
      <c r="C1493" s="280"/>
      <c r="D1493" s="280">
        <v>0.8</v>
      </c>
      <c r="E1493" s="282">
        <v>23</v>
      </c>
      <c r="F1493" s="274" t="s">
        <v>27</v>
      </c>
    </row>
    <row r="1494" spans="1:6" ht="40.799999999999997" x14ac:dyDescent="0.3">
      <c r="A1494" s="283">
        <v>336536</v>
      </c>
      <c r="B1494" s="279" t="s">
        <v>3431</v>
      </c>
      <c r="C1494" s="280"/>
      <c r="D1494" s="280">
        <v>0.8</v>
      </c>
      <c r="E1494" s="282">
        <v>23</v>
      </c>
      <c r="F1494" s="274" t="s">
        <v>25</v>
      </c>
    </row>
    <row r="1495" spans="1:6" ht="40.799999999999997" x14ac:dyDescent="0.3">
      <c r="A1495" s="283">
        <v>336537</v>
      </c>
      <c r="B1495" s="281" t="s">
        <v>3432</v>
      </c>
      <c r="C1495" s="280"/>
      <c r="D1495" s="280">
        <v>0.8</v>
      </c>
      <c r="E1495" s="282">
        <v>23</v>
      </c>
      <c r="F1495" s="274" t="s">
        <v>27</v>
      </c>
    </row>
    <row r="1496" spans="1:6" ht="30.6" x14ac:dyDescent="0.3">
      <c r="A1496" s="283">
        <v>336540</v>
      </c>
      <c r="B1496" s="279" t="s">
        <v>3433</v>
      </c>
      <c r="C1496" s="280"/>
      <c r="D1496" s="280">
        <v>0.8</v>
      </c>
      <c r="E1496" s="282">
        <v>23</v>
      </c>
      <c r="F1496" s="274" t="s">
        <v>25</v>
      </c>
    </row>
    <row r="1497" spans="1:6" ht="30.6" x14ac:dyDescent="0.3">
      <c r="A1497" s="283">
        <v>336542</v>
      </c>
      <c r="B1497" s="281" t="s">
        <v>3434</v>
      </c>
      <c r="C1497" s="280"/>
      <c r="D1497" s="280">
        <v>0.8</v>
      </c>
      <c r="E1497" s="282">
        <v>23</v>
      </c>
      <c r="F1497" s="274" t="s">
        <v>25</v>
      </c>
    </row>
    <row r="1498" spans="1:6" ht="40.799999999999997" x14ac:dyDescent="0.3">
      <c r="A1498" s="283">
        <v>336546</v>
      </c>
      <c r="B1498" s="281" t="s">
        <v>3435</v>
      </c>
      <c r="C1498" s="280"/>
      <c r="D1498" s="280">
        <v>0.8</v>
      </c>
      <c r="E1498" s="282">
        <v>23</v>
      </c>
      <c r="F1498" s="274" t="s">
        <v>25</v>
      </c>
    </row>
    <row r="1499" spans="1:6" ht="40.799999999999997" x14ac:dyDescent="0.3">
      <c r="A1499" s="283">
        <v>336548</v>
      </c>
      <c r="B1499" s="279" t="s">
        <v>3436</v>
      </c>
      <c r="C1499" s="280"/>
      <c r="D1499" s="280">
        <v>0.8</v>
      </c>
      <c r="E1499" s="282">
        <v>23</v>
      </c>
      <c r="F1499" s="274" t="s">
        <v>29</v>
      </c>
    </row>
    <row r="1500" spans="1:6" ht="51" x14ac:dyDescent="0.3">
      <c r="A1500" s="283">
        <v>336549</v>
      </c>
      <c r="B1500" s="281" t="s">
        <v>3437</v>
      </c>
      <c r="C1500" s="280"/>
      <c r="D1500" s="280">
        <v>0.8</v>
      </c>
      <c r="E1500" s="282">
        <v>23</v>
      </c>
      <c r="F1500" s="274" t="s">
        <v>29</v>
      </c>
    </row>
    <row r="1501" spans="1:6" ht="20.399999999999999" x14ac:dyDescent="0.3">
      <c r="A1501" s="283">
        <v>336566</v>
      </c>
      <c r="B1501" s="279" t="s">
        <v>2869</v>
      </c>
      <c r="C1501" s="280"/>
      <c r="D1501" s="280">
        <v>0.8</v>
      </c>
      <c r="E1501" s="282">
        <v>23</v>
      </c>
      <c r="F1501" s="274" t="s">
        <v>27</v>
      </c>
    </row>
    <row r="1502" spans="1:6" ht="40.799999999999997" x14ac:dyDescent="0.3">
      <c r="A1502" s="283">
        <v>336568</v>
      </c>
      <c r="B1502" s="279" t="s">
        <v>3438</v>
      </c>
      <c r="C1502" s="280"/>
      <c r="D1502" s="280">
        <v>0.8</v>
      </c>
      <c r="E1502" s="282">
        <v>23</v>
      </c>
      <c r="F1502" s="274" t="s">
        <v>27</v>
      </c>
    </row>
    <row r="1503" spans="1:6" ht="20.399999999999999" x14ac:dyDescent="0.3">
      <c r="A1503" s="283">
        <v>336572</v>
      </c>
      <c r="B1503" s="279" t="s">
        <v>2870</v>
      </c>
      <c r="C1503" s="280"/>
      <c r="D1503" s="280">
        <v>0.8</v>
      </c>
      <c r="E1503" s="282">
        <v>23</v>
      </c>
      <c r="F1503" s="274" t="s">
        <v>27</v>
      </c>
    </row>
    <row r="1504" spans="1:6" ht="51" x14ac:dyDescent="0.3">
      <c r="A1504" s="283">
        <v>336573</v>
      </c>
      <c r="B1504" s="281" t="s">
        <v>3439</v>
      </c>
      <c r="C1504" s="280"/>
      <c r="D1504" s="280">
        <v>0.8</v>
      </c>
      <c r="E1504" s="282">
        <v>23</v>
      </c>
      <c r="F1504" s="274" t="s">
        <v>27</v>
      </c>
    </row>
    <row r="1505" spans="1:6" ht="51" x14ac:dyDescent="0.3">
      <c r="A1505" s="283">
        <v>337113</v>
      </c>
      <c r="B1505" s="279" t="s">
        <v>3440</v>
      </c>
      <c r="C1505" s="280"/>
      <c r="D1505" s="280">
        <v>0.4</v>
      </c>
      <c r="E1505" s="282">
        <v>23</v>
      </c>
      <c r="F1505" s="274" t="s">
        <v>27</v>
      </c>
    </row>
    <row r="1506" spans="1:6" ht="51" x14ac:dyDescent="0.3">
      <c r="A1506" s="283">
        <v>337114</v>
      </c>
      <c r="B1506" s="281" t="s">
        <v>3441</v>
      </c>
      <c r="C1506" s="280"/>
      <c r="D1506" s="280">
        <v>0.4</v>
      </c>
      <c r="E1506" s="282">
        <v>23</v>
      </c>
      <c r="F1506" s="274" t="s">
        <v>29</v>
      </c>
    </row>
    <row r="1507" spans="1:6" ht="40.799999999999997" x14ac:dyDescent="0.3">
      <c r="A1507" s="283">
        <v>340542</v>
      </c>
      <c r="B1507" s="281" t="s">
        <v>3442</v>
      </c>
      <c r="C1507" s="280"/>
      <c r="D1507" s="280">
        <v>2</v>
      </c>
      <c r="E1507" s="280">
        <v>43</v>
      </c>
      <c r="F1507" s="274" t="s">
        <v>27</v>
      </c>
    </row>
    <row r="1508" spans="1:6" ht="51" x14ac:dyDescent="0.3">
      <c r="A1508" s="283">
        <v>340950</v>
      </c>
      <c r="B1508" s="279" t="s">
        <v>3443</v>
      </c>
      <c r="C1508" s="280"/>
      <c r="D1508" s="280">
        <v>0.4</v>
      </c>
      <c r="E1508" s="282">
        <v>23</v>
      </c>
      <c r="F1508" s="274" t="s">
        <v>27</v>
      </c>
    </row>
    <row r="1509" spans="1:6" ht="61.2" x14ac:dyDescent="0.3">
      <c r="A1509" s="283">
        <v>343039</v>
      </c>
      <c r="B1509" s="281" t="s">
        <v>3444</v>
      </c>
      <c r="C1509" s="280"/>
      <c r="D1509" s="280">
        <v>1.5</v>
      </c>
      <c r="E1509" s="280">
        <v>43</v>
      </c>
      <c r="F1509" s="274" t="s">
        <v>27</v>
      </c>
    </row>
    <row r="1510" spans="1:6" ht="30.6" x14ac:dyDescent="0.3">
      <c r="A1510" s="283">
        <v>71421</v>
      </c>
      <c r="B1510" s="279" t="s">
        <v>594</v>
      </c>
      <c r="C1510" s="280"/>
      <c r="D1510" s="280">
        <v>2</v>
      </c>
      <c r="E1510" s="282">
        <v>23</v>
      </c>
      <c r="F1510" s="274" t="s">
        <v>27</v>
      </c>
    </row>
    <row r="1511" spans="1:6" ht="40.799999999999997" x14ac:dyDescent="0.3">
      <c r="A1511" s="283">
        <v>267803</v>
      </c>
      <c r="B1511" s="279" t="s">
        <v>3445</v>
      </c>
      <c r="C1511" s="280"/>
      <c r="D1511" s="280">
        <v>2</v>
      </c>
      <c r="E1511" s="282">
        <v>23</v>
      </c>
      <c r="F1511" s="274" t="s">
        <v>29</v>
      </c>
    </row>
    <row r="1512" spans="1:6" ht="30.6" x14ac:dyDescent="0.3">
      <c r="A1512" s="283">
        <v>236018</v>
      </c>
      <c r="B1512" s="279" t="s">
        <v>3446</v>
      </c>
      <c r="C1512" s="280"/>
      <c r="D1512" s="280">
        <v>2</v>
      </c>
      <c r="E1512" s="282">
        <v>23</v>
      </c>
      <c r="F1512" s="274" t="s">
        <v>27</v>
      </c>
    </row>
    <row r="1513" spans="1:6" ht="51" x14ac:dyDescent="0.3">
      <c r="A1513" s="283">
        <v>236011</v>
      </c>
      <c r="B1513" s="281" t="s">
        <v>3447</v>
      </c>
      <c r="C1513" s="280"/>
      <c r="D1513" s="280">
        <v>2</v>
      </c>
      <c r="E1513" s="282">
        <v>23</v>
      </c>
      <c r="F1513" s="274" t="s">
        <v>27</v>
      </c>
    </row>
    <row r="1514" spans="1:6" ht="51" x14ac:dyDescent="0.3">
      <c r="A1514" s="283">
        <v>215727</v>
      </c>
      <c r="B1514" s="281" t="s">
        <v>3448</v>
      </c>
      <c r="C1514" s="280"/>
      <c r="D1514" s="280">
        <v>0.8</v>
      </c>
      <c r="E1514" s="282">
        <v>23</v>
      </c>
      <c r="F1514" s="274" t="s">
        <v>27</v>
      </c>
    </row>
    <row r="1515" spans="1:6" ht="40.799999999999997" x14ac:dyDescent="0.3">
      <c r="A1515" s="283">
        <v>61216</v>
      </c>
      <c r="B1515" s="281" t="s">
        <v>3449</v>
      </c>
      <c r="C1515" s="280"/>
      <c r="D1515" s="280">
        <v>2</v>
      </c>
      <c r="E1515" s="282">
        <v>23</v>
      </c>
      <c r="F1515" s="274" t="s">
        <v>27</v>
      </c>
    </row>
    <row r="1516" spans="1:6" ht="51" x14ac:dyDescent="0.3">
      <c r="A1516" s="283">
        <v>61218</v>
      </c>
      <c r="B1516" s="281" t="s">
        <v>3450</v>
      </c>
      <c r="C1516" s="280"/>
      <c r="D1516" s="280">
        <v>2</v>
      </c>
      <c r="E1516" s="282">
        <v>23</v>
      </c>
      <c r="F1516" s="274" t="s">
        <v>27</v>
      </c>
    </row>
    <row r="1517" spans="1:6" ht="40.799999999999997" x14ac:dyDescent="0.3">
      <c r="A1517" s="283">
        <v>61219</v>
      </c>
      <c r="B1517" s="279" t="s">
        <v>3451</v>
      </c>
      <c r="C1517" s="280"/>
      <c r="D1517" s="280">
        <v>2</v>
      </c>
      <c r="E1517" s="282">
        <v>23</v>
      </c>
      <c r="F1517" s="274" t="s">
        <v>27</v>
      </c>
    </row>
    <row r="1518" spans="1:6" ht="40.799999999999997" x14ac:dyDescent="0.3">
      <c r="A1518" s="283">
        <v>310200</v>
      </c>
      <c r="B1518" s="281" t="s">
        <v>3452</v>
      </c>
      <c r="C1518" s="280"/>
      <c r="D1518" s="280">
        <v>1</v>
      </c>
      <c r="E1518" s="282">
        <v>23</v>
      </c>
      <c r="F1518" s="274" t="s">
        <v>27</v>
      </c>
    </row>
    <row r="1519" spans="1:6" ht="20.399999999999999" x14ac:dyDescent="0.3">
      <c r="A1519" s="283">
        <v>311110</v>
      </c>
      <c r="B1519" s="279" t="s">
        <v>635</v>
      </c>
      <c r="C1519" s="280"/>
      <c r="D1519" s="280">
        <v>1</v>
      </c>
      <c r="E1519" s="282">
        <v>23</v>
      </c>
      <c r="F1519" s="274" t="s">
        <v>27</v>
      </c>
    </row>
    <row r="1520" spans="1:6" ht="40.799999999999997" x14ac:dyDescent="0.3">
      <c r="A1520" s="283">
        <v>312399</v>
      </c>
      <c r="B1520" s="281" t="s">
        <v>3453</v>
      </c>
      <c r="C1520" s="280"/>
      <c r="D1520" s="280">
        <v>1</v>
      </c>
      <c r="E1520" s="282">
        <v>23</v>
      </c>
      <c r="F1520" s="274" t="s">
        <v>29</v>
      </c>
    </row>
    <row r="1521" spans="1:6" ht="20.399999999999999" x14ac:dyDescent="0.3">
      <c r="A1521" s="283">
        <v>313886</v>
      </c>
      <c r="B1521" s="279" t="s">
        <v>659</v>
      </c>
      <c r="C1521" s="280"/>
      <c r="D1521" s="280">
        <v>1</v>
      </c>
      <c r="E1521" s="282">
        <v>23</v>
      </c>
      <c r="F1521" s="274" t="s">
        <v>27</v>
      </c>
    </row>
    <row r="1522" spans="1:6" ht="30.6" x14ac:dyDescent="0.3">
      <c r="A1522" s="283">
        <v>313887</v>
      </c>
      <c r="B1522" s="281" t="s">
        <v>3454</v>
      </c>
      <c r="C1522" s="280"/>
      <c r="D1522" s="280">
        <v>1</v>
      </c>
      <c r="E1522" s="282">
        <v>23</v>
      </c>
      <c r="F1522" s="274" t="s">
        <v>27</v>
      </c>
    </row>
    <row r="1523" spans="1:6" ht="20.399999999999999" x14ac:dyDescent="0.3">
      <c r="A1523" s="283">
        <v>313923</v>
      </c>
      <c r="B1523" s="279" t="s">
        <v>667</v>
      </c>
      <c r="C1523" s="280"/>
      <c r="D1523" s="280">
        <v>1</v>
      </c>
      <c r="E1523" s="282">
        <v>23</v>
      </c>
      <c r="F1523" s="274" t="s">
        <v>29</v>
      </c>
    </row>
    <row r="1524" spans="1:6" ht="20.399999999999999" x14ac:dyDescent="0.3">
      <c r="A1524" s="283">
        <v>313924</v>
      </c>
      <c r="B1524" s="281" t="s">
        <v>627</v>
      </c>
      <c r="C1524" s="280"/>
      <c r="D1524" s="280">
        <v>1</v>
      </c>
      <c r="E1524" s="282">
        <v>23</v>
      </c>
      <c r="F1524" s="274" t="s">
        <v>29</v>
      </c>
    </row>
    <row r="1525" spans="1:6" ht="20.399999999999999" x14ac:dyDescent="0.3">
      <c r="A1525" s="283">
        <v>313925</v>
      </c>
      <c r="B1525" s="281" t="s">
        <v>623</v>
      </c>
      <c r="C1525" s="280"/>
      <c r="D1525" s="280">
        <v>1</v>
      </c>
      <c r="E1525" s="282">
        <v>23</v>
      </c>
      <c r="F1525" s="274" t="s">
        <v>27</v>
      </c>
    </row>
    <row r="1526" spans="1:6" ht="20.399999999999999" x14ac:dyDescent="0.3">
      <c r="A1526" s="283">
        <v>313926</v>
      </c>
      <c r="B1526" s="281" t="s">
        <v>620</v>
      </c>
      <c r="C1526" s="280"/>
      <c r="D1526" s="280">
        <v>1</v>
      </c>
      <c r="E1526" s="282">
        <v>23</v>
      </c>
      <c r="F1526" s="274" t="s">
        <v>29</v>
      </c>
    </row>
    <row r="1527" spans="1:6" ht="30.6" x14ac:dyDescent="0.3">
      <c r="A1527" s="283">
        <v>313927</v>
      </c>
      <c r="B1527" s="281" t="s">
        <v>3455</v>
      </c>
      <c r="C1527" s="280"/>
      <c r="D1527" s="280">
        <v>1</v>
      </c>
      <c r="E1527" s="282">
        <v>23</v>
      </c>
      <c r="F1527" s="274" t="s">
        <v>29</v>
      </c>
    </row>
    <row r="1528" spans="1:6" ht="51" x14ac:dyDescent="0.3">
      <c r="A1528" s="283">
        <v>212746</v>
      </c>
      <c r="B1528" s="279" t="s">
        <v>2871</v>
      </c>
      <c r="C1528" s="280"/>
      <c r="D1528" s="280">
        <v>1</v>
      </c>
      <c r="E1528" s="282">
        <v>23</v>
      </c>
      <c r="F1528" s="274" t="s">
        <v>29</v>
      </c>
    </row>
    <row r="1529" spans="1:6" ht="51" x14ac:dyDescent="0.3">
      <c r="A1529" s="283">
        <v>213240</v>
      </c>
      <c r="B1529" s="281" t="s">
        <v>686</v>
      </c>
      <c r="C1529" s="280"/>
      <c r="D1529" s="280">
        <v>0.7</v>
      </c>
      <c r="E1529" s="280">
        <v>53</v>
      </c>
      <c r="F1529" s="274" t="s">
        <v>27</v>
      </c>
    </row>
    <row r="1530" spans="1:6" ht="51" x14ac:dyDescent="0.3">
      <c r="A1530" s="283">
        <v>237874</v>
      </c>
      <c r="B1530" s="281" t="s">
        <v>592</v>
      </c>
      <c r="C1530" s="280"/>
      <c r="D1530" s="280">
        <v>1</v>
      </c>
      <c r="E1530" s="282">
        <v>23</v>
      </c>
      <c r="F1530" s="274" t="s">
        <v>29</v>
      </c>
    </row>
    <row r="1531" spans="1:6" ht="51" x14ac:dyDescent="0.3">
      <c r="A1531" s="283">
        <v>92260</v>
      </c>
      <c r="B1531" s="279" t="s">
        <v>2872</v>
      </c>
      <c r="C1531" s="280"/>
      <c r="D1531" s="280">
        <v>1</v>
      </c>
      <c r="E1531" s="282">
        <v>23</v>
      </c>
      <c r="F1531" s="274" t="s">
        <v>27</v>
      </c>
    </row>
    <row r="1532" spans="1:6" ht="51" x14ac:dyDescent="0.3">
      <c r="A1532" s="283">
        <v>92264</v>
      </c>
      <c r="B1532" s="281" t="s">
        <v>3456</v>
      </c>
      <c r="C1532" s="280"/>
      <c r="D1532" s="280">
        <v>0.8</v>
      </c>
      <c r="E1532" s="280">
        <v>53</v>
      </c>
      <c r="F1532" s="274" t="s">
        <v>27</v>
      </c>
    </row>
    <row r="1533" spans="1:6" ht="51" x14ac:dyDescent="0.3">
      <c r="A1533" s="283">
        <v>92275</v>
      </c>
      <c r="B1533" s="279" t="s">
        <v>690</v>
      </c>
      <c r="C1533" s="280"/>
      <c r="D1533" s="280">
        <v>0.8</v>
      </c>
      <c r="E1533" s="282">
        <v>53</v>
      </c>
      <c r="F1533" s="274" t="s">
        <v>29</v>
      </c>
    </row>
    <row r="1534" spans="1:6" ht="51" x14ac:dyDescent="0.3">
      <c r="A1534" s="283">
        <v>92281</v>
      </c>
      <c r="B1534" s="279" t="s">
        <v>691</v>
      </c>
      <c r="C1534" s="280"/>
      <c r="D1534" s="280">
        <v>0.7</v>
      </c>
      <c r="E1534" s="280">
        <v>53</v>
      </c>
      <c r="F1534" s="274" t="s">
        <v>27</v>
      </c>
    </row>
    <row r="1535" spans="1:6" ht="51" x14ac:dyDescent="0.3">
      <c r="A1535" s="283">
        <v>92271</v>
      </c>
      <c r="B1535" s="279" t="s">
        <v>2873</v>
      </c>
      <c r="C1535" s="280"/>
      <c r="D1535" s="280">
        <v>0.7</v>
      </c>
      <c r="E1535" s="280">
        <v>53</v>
      </c>
      <c r="F1535" s="274" t="s">
        <v>29</v>
      </c>
    </row>
    <row r="1536" spans="1:6" ht="51" x14ac:dyDescent="0.3">
      <c r="A1536" s="283">
        <v>92207</v>
      </c>
      <c r="B1536" s="279" t="s">
        <v>692</v>
      </c>
      <c r="C1536" s="280"/>
      <c r="D1536" s="280">
        <v>0.7</v>
      </c>
      <c r="E1536" s="282">
        <v>23</v>
      </c>
      <c r="F1536" s="274" t="s">
        <v>29</v>
      </c>
    </row>
    <row r="1537" spans="1:6" ht="51" x14ac:dyDescent="0.3">
      <c r="A1537" s="283">
        <v>92206</v>
      </c>
      <c r="B1537" s="281" t="s">
        <v>688</v>
      </c>
      <c r="C1537" s="280"/>
      <c r="D1537" s="280">
        <v>0.7</v>
      </c>
      <c r="E1537" s="282">
        <v>23</v>
      </c>
      <c r="F1537" s="274" t="s">
        <v>27</v>
      </c>
    </row>
    <row r="1538" spans="1:6" ht="51" x14ac:dyDescent="0.3">
      <c r="A1538" s="283">
        <v>92208</v>
      </c>
      <c r="B1538" s="279" t="s">
        <v>689</v>
      </c>
      <c r="C1538" s="280"/>
      <c r="D1538" s="280">
        <v>0.8</v>
      </c>
      <c r="E1538" s="282">
        <v>23</v>
      </c>
      <c r="F1538" s="274" t="s">
        <v>25</v>
      </c>
    </row>
    <row r="1539" spans="1:6" ht="51" x14ac:dyDescent="0.3">
      <c r="A1539" s="283">
        <v>92217</v>
      </c>
      <c r="B1539" s="281" t="s">
        <v>3457</v>
      </c>
      <c r="C1539" s="280"/>
      <c r="D1539" s="280">
        <v>0.8</v>
      </c>
      <c r="E1539" s="282">
        <v>23</v>
      </c>
      <c r="F1539" s="274" t="s">
        <v>29</v>
      </c>
    </row>
    <row r="1540" spans="1:6" ht="51" x14ac:dyDescent="0.3">
      <c r="A1540" s="283">
        <v>92216</v>
      </c>
      <c r="B1540" s="279" t="s">
        <v>3458</v>
      </c>
      <c r="C1540" s="280"/>
      <c r="D1540" s="280">
        <v>0.8</v>
      </c>
      <c r="E1540" s="282">
        <v>23</v>
      </c>
      <c r="F1540" s="274" t="s">
        <v>27</v>
      </c>
    </row>
    <row r="1541" spans="1:6" ht="61.2" x14ac:dyDescent="0.3">
      <c r="A1541" s="283">
        <v>92215</v>
      </c>
      <c r="B1541" s="281" t="s">
        <v>3459</v>
      </c>
      <c r="C1541" s="280"/>
      <c r="D1541" s="280">
        <v>0.7</v>
      </c>
      <c r="E1541" s="282">
        <v>23</v>
      </c>
      <c r="F1541" s="274" t="s">
        <v>29</v>
      </c>
    </row>
    <row r="1542" spans="1:6" ht="51" x14ac:dyDescent="0.3">
      <c r="A1542" s="283">
        <v>92261</v>
      </c>
      <c r="B1542" s="279" t="s">
        <v>687</v>
      </c>
      <c r="C1542" s="280"/>
      <c r="D1542" s="280">
        <v>1</v>
      </c>
      <c r="E1542" s="282">
        <v>23</v>
      </c>
      <c r="F1542" s="274" t="s">
        <v>29</v>
      </c>
    </row>
    <row r="1543" spans="1:6" ht="51" x14ac:dyDescent="0.3">
      <c r="A1543" s="283">
        <v>92278</v>
      </c>
      <c r="B1543" s="279" t="s">
        <v>2874</v>
      </c>
      <c r="C1543" s="280"/>
      <c r="D1543" s="280">
        <v>1</v>
      </c>
      <c r="E1543" s="282">
        <v>53</v>
      </c>
      <c r="F1543" s="274" t="s">
        <v>29</v>
      </c>
    </row>
    <row r="1544" spans="1:6" ht="61.2" x14ac:dyDescent="0.3">
      <c r="A1544" s="283">
        <v>161084</v>
      </c>
      <c r="B1544" s="281" t="s">
        <v>3460</v>
      </c>
      <c r="C1544" s="280"/>
      <c r="D1544" s="280">
        <v>1</v>
      </c>
      <c r="E1544" s="282">
        <v>23</v>
      </c>
      <c r="F1544" s="274" t="s">
        <v>27</v>
      </c>
    </row>
    <row r="1545" spans="1:6" ht="51" x14ac:dyDescent="0.3">
      <c r="A1545" s="283">
        <v>114992</v>
      </c>
      <c r="B1545" s="281" t="s">
        <v>3461</v>
      </c>
      <c r="C1545" s="280"/>
      <c r="D1545" s="280">
        <v>1</v>
      </c>
      <c r="E1545" s="282">
        <v>23</v>
      </c>
      <c r="F1545" s="274" t="s">
        <v>27</v>
      </c>
    </row>
    <row r="1546" spans="1:6" ht="61.2" x14ac:dyDescent="0.3">
      <c r="A1546" s="283">
        <v>67207</v>
      </c>
      <c r="B1546" s="279" t="s">
        <v>3462</v>
      </c>
      <c r="C1546" s="280"/>
      <c r="D1546" s="280">
        <v>1</v>
      </c>
      <c r="E1546" s="282">
        <v>23</v>
      </c>
      <c r="F1546" s="274" t="s">
        <v>27</v>
      </c>
    </row>
    <row r="1547" spans="1:6" ht="61.2" x14ac:dyDescent="0.3">
      <c r="A1547" s="283">
        <v>79041</v>
      </c>
      <c r="B1547" s="281" t="s">
        <v>3463</v>
      </c>
      <c r="C1547" s="280"/>
      <c r="D1547" s="280">
        <v>1</v>
      </c>
      <c r="E1547" s="282">
        <v>23</v>
      </c>
      <c r="F1547" s="274" t="s">
        <v>29</v>
      </c>
    </row>
    <row r="1548" spans="1:6" ht="61.2" x14ac:dyDescent="0.3">
      <c r="A1548" s="283">
        <v>79037</v>
      </c>
      <c r="B1548" s="279" t="s">
        <v>3464</v>
      </c>
      <c r="C1548" s="280"/>
      <c r="D1548" s="280">
        <v>1</v>
      </c>
      <c r="E1548" s="282">
        <v>23</v>
      </c>
      <c r="F1548" s="274" t="s">
        <v>27</v>
      </c>
    </row>
    <row r="1549" spans="1:6" ht="71.400000000000006" x14ac:dyDescent="0.3">
      <c r="A1549" s="283">
        <v>67213</v>
      </c>
      <c r="B1549" s="279" t="s">
        <v>3465</v>
      </c>
      <c r="C1549" s="280"/>
      <c r="D1549" s="280">
        <v>1</v>
      </c>
      <c r="E1549" s="282">
        <v>23</v>
      </c>
      <c r="F1549" s="274" t="s">
        <v>27</v>
      </c>
    </row>
    <row r="1550" spans="1:6" ht="71.400000000000006" x14ac:dyDescent="0.3">
      <c r="A1550" s="283">
        <v>67240</v>
      </c>
      <c r="B1550" s="279" t="s">
        <v>3466</v>
      </c>
      <c r="C1550" s="280"/>
      <c r="D1550" s="280">
        <v>1</v>
      </c>
      <c r="E1550" s="282">
        <v>23</v>
      </c>
      <c r="F1550" s="274" t="s">
        <v>27</v>
      </c>
    </row>
    <row r="1551" spans="1:6" ht="61.2" x14ac:dyDescent="0.3">
      <c r="A1551" s="283">
        <v>67243</v>
      </c>
      <c r="B1551" s="281" t="s">
        <v>3467</v>
      </c>
      <c r="C1551" s="280"/>
      <c r="D1551" s="280">
        <v>1</v>
      </c>
      <c r="E1551" s="282">
        <v>23</v>
      </c>
      <c r="F1551" s="274" t="s">
        <v>29</v>
      </c>
    </row>
    <row r="1552" spans="1:6" ht="71.400000000000006" x14ac:dyDescent="0.3">
      <c r="A1552" s="283">
        <v>67295</v>
      </c>
      <c r="B1552" s="279" t="s">
        <v>3468</v>
      </c>
      <c r="C1552" s="280"/>
      <c r="D1552" s="280">
        <v>1.3</v>
      </c>
      <c r="E1552" s="282">
        <v>23</v>
      </c>
      <c r="F1552" s="274" t="s">
        <v>27</v>
      </c>
    </row>
    <row r="1553" spans="1:6" ht="40.799999999999997" x14ac:dyDescent="0.3">
      <c r="A1553" s="283">
        <v>119813</v>
      </c>
      <c r="B1553" s="281" t="s">
        <v>3469</v>
      </c>
      <c r="C1553" s="280"/>
      <c r="D1553" s="280">
        <v>1</v>
      </c>
      <c r="E1553" s="280">
        <v>43</v>
      </c>
      <c r="F1553" s="274" t="s">
        <v>27</v>
      </c>
    </row>
    <row r="1554" spans="1:6" ht="71.400000000000006" x14ac:dyDescent="0.3">
      <c r="A1554" s="283">
        <v>67341</v>
      </c>
      <c r="B1554" s="281" t="s">
        <v>3470</v>
      </c>
      <c r="C1554" s="280"/>
      <c r="D1554" s="280">
        <v>1.3</v>
      </c>
      <c r="E1554" s="280">
        <v>43</v>
      </c>
      <c r="F1554" s="274" t="s">
        <v>29</v>
      </c>
    </row>
    <row r="1555" spans="1:6" ht="71.400000000000006" x14ac:dyDescent="0.3">
      <c r="A1555" s="283">
        <v>67338</v>
      </c>
      <c r="B1555" s="279" t="s">
        <v>3471</v>
      </c>
      <c r="C1555" s="280"/>
      <c r="D1555" s="280">
        <v>1.3</v>
      </c>
      <c r="E1555" s="280">
        <v>43</v>
      </c>
      <c r="F1555" s="274" t="s">
        <v>25</v>
      </c>
    </row>
    <row r="1556" spans="1:6" ht="61.2" x14ac:dyDescent="0.3">
      <c r="A1556" s="283">
        <v>188952</v>
      </c>
      <c r="B1556" s="281" t="s">
        <v>2875</v>
      </c>
      <c r="C1556" s="280"/>
      <c r="D1556" s="280">
        <v>1.3</v>
      </c>
      <c r="E1556" s="280">
        <v>22</v>
      </c>
      <c r="F1556" s="274" t="s">
        <v>27</v>
      </c>
    </row>
    <row r="1557" spans="1:6" ht="61.2" x14ac:dyDescent="0.3">
      <c r="A1557" s="283">
        <v>188953</v>
      </c>
      <c r="B1557" s="281" t="s">
        <v>2876</v>
      </c>
      <c r="C1557" s="280"/>
      <c r="D1557" s="280">
        <v>1.3</v>
      </c>
      <c r="E1557" s="280">
        <v>22</v>
      </c>
      <c r="F1557" s="274" t="s">
        <v>25</v>
      </c>
    </row>
    <row r="1558" spans="1:6" ht="61.2" x14ac:dyDescent="0.3">
      <c r="A1558" s="283">
        <v>188954</v>
      </c>
      <c r="B1558" s="281" t="s">
        <v>2877</v>
      </c>
      <c r="C1558" s="280"/>
      <c r="D1558" s="280">
        <v>1.3</v>
      </c>
      <c r="E1558" s="280">
        <v>22</v>
      </c>
      <c r="F1558" s="274" t="s">
        <v>25</v>
      </c>
    </row>
    <row r="1559" spans="1:6" ht="61.2" x14ac:dyDescent="0.3">
      <c r="A1559" s="283">
        <v>188955</v>
      </c>
      <c r="B1559" s="281" t="s">
        <v>2878</v>
      </c>
      <c r="C1559" s="280"/>
      <c r="D1559" s="280">
        <v>1.3</v>
      </c>
      <c r="E1559" s="280">
        <v>22</v>
      </c>
      <c r="F1559" s="274" t="s">
        <v>25</v>
      </c>
    </row>
    <row r="1560" spans="1:6" ht="61.2" x14ac:dyDescent="0.3">
      <c r="A1560" s="283">
        <v>188956</v>
      </c>
      <c r="B1560" s="279" t="s">
        <v>2879</v>
      </c>
      <c r="C1560" s="280"/>
      <c r="D1560" s="280">
        <v>1.3</v>
      </c>
      <c r="E1560" s="280">
        <v>43</v>
      </c>
      <c r="F1560" s="274" t="s">
        <v>27</v>
      </c>
    </row>
    <row r="1561" spans="1:6" ht="61.2" x14ac:dyDescent="0.3">
      <c r="A1561" s="283">
        <v>188957</v>
      </c>
      <c r="B1561" s="279" t="s">
        <v>2880</v>
      </c>
      <c r="C1561" s="280"/>
      <c r="D1561" s="280">
        <v>1.3</v>
      </c>
      <c r="E1561" s="280">
        <v>43</v>
      </c>
      <c r="F1561" s="274" t="s">
        <v>27</v>
      </c>
    </row>
    <row r="1562" spans="1:6" ht="61.2" x14ac:dyDescent="0.3">
      <c r="A1562" s="283">
        <v>188959</v>
      </c>
      <c r="B1562" s="279" t="s">
        <v>2881</v>
      </c>
      <c r="C1562" s="280"/>
      <c r="D1562" s="280">
        <v>1.3</v>
      </c>
      <c r="E1562" s="280">
        <v>43</v>
      </c>
      <c r="F1562" s="274" t="s">
        <v>27</v>
      </c>
    </row>
    <row r="1563" spans="1:6" ht="40.799999999999997" x14ac:dyDescent="0.3">
      <c r="A1563" s="283">
        <v>90580</v>
      </c>
      <c r="B1563" s="279" t="s">
        <v>3472</v>
      </c>
      <c r="C1563" s="280"/>
      <c r="D1563" s="280">
        <v>2</v>
      </c>
      <c r="E1563" s="280">
        <v>54</v>
      </c>
      <c r="F1563" s="274" t="s">
        <v>29</v>
      </c>
    </row>
    <row r="1564" spans="1:6" ht="51" x14ac:dyDescent="0.3">
      <c r="A1564" s="283">
        <v>77330</v>
      </c>
      <c r="B1564" s="281" t="s">
        <v>3473</v>
      </c>
      <c r="C1564" s="280"/>
      <c r="D1564" s="280"/>
      <c r="E1564" s="280">
        <v>29</v>
      </c>
      <c r="F1564" s="274" t="s">
        <v>27</v>
      </c>
    </row>
    <row r="1565" spans="1:6" ht="51" x14ac:dyDescent="0.3">
      <c r="A1565" s="283">
        <v>77315</v>
      </c>
      <c r="B1565" s="279" t="s">
        <v>3474</v>
      </c>
      <c r="C1565" s="280"/>
      <c r="D1565" s="280"/>
      <c r="E1565" s="280">
        <v>38</v>
      </c>
      <c r="F1565" s="274" t="s">
        <v>27</v>
      </c>
    </row>
    <row r="1566" spans="1:6" ht="51" x14ac:dyDescent="0.3">
      <c r="A1566" s="283">
        <v>77302</v>
      </c>
      <c r="B1566" s="281" t="s">
        <v>3475</v>
      </c>
      <c r="C1566" s="280"/>
      <c r="D1566" s="280"/>
      <c r="E1566" s="280">
        <v>18.5</v>
      </c>
      <c r="F1566" s="274" t="s">
        <v>27</v>
      </c>
    </row>
    <row r="1567" spans="1:6" ht="51" x14ac:dyDescent="0.3">
      <c r="A1567" s="283">
        <v>77303</v>
      </c>
      <c r="B1567" s="279" t="s">
        <v>3476</v>
      </c>
      <c r="C1567" s="280"/>
      <c r="D1567" s="280"/>
      <c r="E1567" s="282">
        <v>18.5</v>
      </c>
      <c r="F1567" s="274" t="s">
        <v>27</v>
      </c>
    </row>
    <row r="1568" spans="1:6" ht="51" x14ac:dyDescent="0.3">
      <c r="A1568" s="283">
        <v>77338</v>
      </c>
      <c r="B1568" s="279" t="s">
        <v>3477</v>
      </c>
      <c r="C1568" s="280"/>
      <c r="D1568" s="280"/>
      <c r="E1568" s="280">
        <v>29</v>
      </c>
      <c r="F1568" s="274" t="s">
        <v>29</v>
      </c>
    </row>
    <row r="1569" spans="1:6" ht="51" x14ac:dyDescent="0.3">
      <c r="A1569" s="283">
        <v>116512</v>
      </c>
      <c r="B1569" s="281" t="s">
        <v>3478</v>
      </c>
      <c r="C1569" s="280"/>
      <c r="D1569" s="280"/>
      <c r="E1569" s="280">
        <v>24</v>
      </c>
      <c r="F1569" s="274" t="s">
        <v>27</v>
      </c>
    </row>
    <row r="1570" spans="1:6" ht="40.799999999999997" x14ac:dyDescent="0.3">
      <c r="A1570" s="283">
        <v>116546</v>
      </c>
      <c r="B1570" s="279" t="s">
        <v>3479</v>
      </c>
      <c r="C1570" s="280"/>
      <c r="D1570" s="280"/>
      <c r="E1570" s="280">
        <v>24</v>
      </c>
      <c r="F1570" s="274" t="s">
        <v>25</v>
      </c>
    </row>
    <row r="1571" spans="1:6" ht="51" x14ac:dyDescent="0.3">
      <c r="A1571" s="283">
        <v>116670</v>
      </c>
      <c r="B1571" s="279" t="s">
        <v>3480</v>
      </c>
      <c r="C1571" s="280"/>
      <c r="D1571" s="280"/>
      <c r="E1571" s="282">
        <v>45</v>
      </c>
      <c r="F1571" s="274" t="s">
        <v>29</v>
      </c>
    </row>
    <row r="1572" spans="1:6" ht="51" x14ac:dyDescent="0.3">
      <c r="A1572" s="283">
        <v>116705</v>
      </c>
      <c r="B1572" s="279" t="s">
        <v>3481</v>
      </c>
      <c r="C1572" s="280"/>
      <c r="D1572" s="280"/>
      <c r="E1572" s="282">
        <v>24</v>
      </c>
      <c r="F1572" s="274" t="s">
        <v>29</v>
      </c>
    </row>
    <row r="1573" spans="1:6" ht="51" x14ac:dyDescent="0.3">
      <c r="A1573" s="283">
        <v>119508</v>
      </c>
      <c r="B1573" s="279" t="s">
        <v>3482</v>
      </c>
      <c r="C1573" s="280"/>
      <c r="D1573" s="280"/>
      <c r="E1573" s="280">
        <v>22</v>
      </c>
      <c r="F1573" s="274" t="s">
        <v>27</v>
      </c>
    </row>
    <row r="1574" spans="1:6" ht="51" x14ac:dyDescent="0.3">
      <c r="A1574" s="283">
        <v>60239</v>
      </c>
      <c r="B1574" s="279" t="s">
        <v>3483</v>
      </c>
      <c r="C1574" s="280"/>
      <c r="D1574" s="280"/>
      <c r="E1574" s="280">
        <v>22</v>
      </c>
      <c r="F1574" s="274" t="s">
        <v>27</v>
      </c>
    </row>
    <row r="1575" spans="1:6" ht="40.799999999999997" x14ac:dyDescent="0.3">
      <c r="A1575" s="283">
        <v>62035</v>
      </c>
      <c r="B1575" s="279" t="s">
        <v>3484</v>
      </c>
      <c r="C1575" s="280"/>
      <c r="D1575" s="280"/>
      <c r="E1575" s="280">
        <v>22</v>
      </c>
      <c r="F1575" s="274" t="s">
        <v>27</v>
      </c>
    </row>
    <row r="1576" spans="1:6" ht="51" x14ac:dyDescent="0.3">
      <c r="A1576" s="283">
        <v>62155</v>
      </c>
      <c r="B1576" s="281" t="s">
        <v>3485</v>
      </c>
      <c r="C1576" s="280"/>
      <c r="D1576" s="280"/>
      <c r="E1576" s="280">
        <v>22</v>
      </c>
      <c r="F1576" s="273"/>
    </row>
    <row r="1577" spans="1:6" ht="61.2" x14ac:dyDescent="0.3">
      <c r="A1577" s="283">
        <v>62208</v>
      </c>
      <c r="B1577" s="281" t="s">
        <v>3486</v>
      </c>
      <c r="C1577" s="280"/>
      <c r="D1577" s="280"/>
      <c r="E1577" s="280">
        <v>22</v>
      </c>
      <c r="F1577" s="273"/>
    </row>
    <row r="1578" spans="1:6" ht="51" x14ac:dyDescent="0.3">
      <c r="A1578" s="283">
        <v>62469</v>
      </c>
      <c r="B1578" s="281" t="s">
        <v>3487</v>
      </c>
      <c r="C1578" s="280"/>
      <c r="D1578" s="280"/>
      <c r="E1578" s="280">
        <v>22</v>
      </c>
      <c r="F1578" s="273"/>
    </row>
    <row r="1579" spans="1:6" ht="51" x14ac:dyDescent="0.3">
      <c r="A1579" s="283">
        <v>62779</v>
      </c>
      <c r="B1579" s="281" t="s">
        <v>3488</v>
      </c>
      <c r="C1579" s="280"/>
      <c r="D1579" s="280"/>
      <c r="E1579" s="280">
        <v>22</v>
      </c>
      <c r="F1579" s="273"/>
    </row>
    <row r="1580" spans="1:6" ht="40.799999999999997" x14ac:dyDescent="0.3">
      <c r="A1580" s="283">
        <v>62892</v>
      </c>
      <c r="B1580" s="279" t="s">
        <v>3489</v>
      </c>
      <c r="C1580" s="280"/>
      <c r="D1580" s="280"/>
      <c r="E1580" s="280">
        <v>22</v>
      </c>
      <c r="F1580" s="273"/>
    </row>
    <row r="1581" spans="1:6" ht="40.799999999999997" x14ac:dyDescent="0.3">
      <c r="A1581" s="283">
        <v>63211</v>
      </c>
      <c r="B1581" s="279" t="s">
        <v>3490</v>
      </c>
      <c r="C1581" s="280"/>
      <c r="D1581" s="280"/>
      <c r="E1581" s="280">
        <v>22</v>
      </c>
      <c r="F1581" s="273"/>
    </row>
    <row r="1582" spans="1:6" ht="40.799999999999997" x14ac:dyDescent="0.3">
      <c r="A1582" s="283">
        <v>74410</v>
      </c>
      <c r="B1582" s="279" t="s">
        <v>3491</v>
      </c>
      <c r="C1582" s="280"/>
      <c r="D1582" s="280"/>
      <c r="E1582" s="280">
        <v>22</v>
      </c>
      <c r="F1582" s="273"/>
    </row>
    <row r="1583" spans="1:6" ht="40.799999999999997" x14ac:dyDescent="0.3">
      <c r="A1583" s="283">
        <v>76650</v>
      </c>
      <c r="B1583" s="281" t="s">
        <v>3492</v>
      </c>
      <c r="C1583" s="280"/>
      <c r="D1583" s="280"/>
      <c r="E1583" s="282">
        <v>45</v>
      </c>
      <c r="F1583" s="273"/>
    </row>
    <row r="1584" spans="1:6" ht="40.799999999999997" x14ac:dyDescent="0.3">
      <c r="A1584" s="283">
        <v>76660</v>
      </c>
      <c r="B1584" s="279" t="s">
        <v>3493</v>
      </c>
      <c r="C1584" s="280"/>
      <c r="D1584" s="280"/>
      <c r="E1584" s="282">
        <v>45</v>
      </c>
      <c r="F1584" s="273"/>
    </row>
    <row r="1585" spans="1:6" ht="40.799999999999997" x14ac:dyDescent="0.3">
      <c r="A1585" s="283">
        <v>76661</v>
      </c>
      <c r="B1585" s="281" t="s">
        <v>3494</v>
      </c>
      <c r="C1585" s="280"/>
      <c r="D1585" s="280"/>
      <c r="E1585" s="282">
        <v>45</v>
      </c>
      <c r="F1585" s="273"/>
    </row>
    <row r="1586" spans="1:6" ht="40.799999999999997" x14ac:dyDescent="0.3">
      <c r="A1586" s="283">
        <v>77283</v>
      </c>
      <c r="B1586" s="281" t="s">
        <v>3495</v>
      </c>
      <c r="C1586" s="280"/>
      <c r="D1586" s="280"/>
      <c r="E1586" s="280">
        <v>22</v>
      </c>
      <c r="F1586" s="273"/>
    </row>
    <row r="1587" spans="1:6" ht="51" x14ac:dyDescent="0.3">
      <c r="A1587" s="283">
        <v>80131</v>
      </c>
      <c r="B1587" s="281" t="s">
        <v>3496</v>
      </c>
      <c r="C1587" s="280"/>
      <c r="D1587" s="280"/>
      <c r="E1587" s="280">
        <v>22</v>
      </c>
      <c r="F1587" s="273"/>
    </row>
    <row r="1588" spans="1:6" ht="40.799999999999997" x14ac:dyDescent="0.3">
      <c r="A1588" s="283">
        <v>76470</v>
      </c>
      <c r="B1588" s="281" t="s">
        <v>3497</v>
      </c>
      <c r="C1588" s="280"/>
      <c r="D1588" s="280"/>
      <c r="E1588" s="280">
        <v>22</v>
      </c>
      <c r="F1588" s="273"/>
    </row>
    <row r="1589" spans="1:6" ht="40.799999999999997" x14ac:dyDescent="0.3">
      <c r="A1589" s="283">
        <v>76460</v>
      </c>
      <c r="B1589" s="279" t="s">
        <v>3498</v>
      </c>
      <c r="C1589" s="280"/>
      <c r="D1589" s="280"/>
      <c r="E1589" s="280">
        <v>22</v>
      </c>
      <c r="F1589" s="273"/>
    </row>
    <row r="1590" spans="1:6" ht="40.799999999999997" x14ac:dyDescent="0.3">
      <c r="A1590" s="283">
        <v>76450</v>
      </c>
      <c r="B1590" s="281" t="s">
        <v>3499</v>
      </c>
      <c r="C1590" s="280"/>
      <c r="D1590" s="280"/>
      <c r="E1590" s="280">
        <v>22</v>
      </c>
      <c r="F1590" s="273"/>
    </row>
    <row r="1591" spans="1:6" ht="40.799999999999997" x14ac:dyDescent="0.3">
      <c r="A1591" s="283">
        <v>76640</v>
      </c>
      <c r="B1591" s="279" t="s">
        <v>3500</v>
      </c>
      <c r="C1591" s="280"/>
      <c r="D1591" s="280"/>
      <c r="E1591" s="282">
        <v>45</v>
      </c>
      <c r="F1591" s="273"/>
    </row>
    <row r="1592" spans="1:6" ht="51" x14ac:dyDescent="0.3">
      <c r="A1592" s="283">
        <v>76447</v>
      </c>
      <c r="B1592" s="281" t="s">
        <v>3501</v>
      </c>
      <c r="C1592" s="280"/>
      <c r="D1592" s="280"/>
      <c r="E1592" s="280">
        <v>22</v>
      </c>
      <c r="F1592" s="273"/>
    </row>
    <row r="1593" spans="1:6" ht="40.799999999999997" x14ac:dyDescent="0.3">
      <c r="A1593" s="283">
        <v>62193</v>
      </c>
      <c r="B1593" s="279" t="s">
        <v>3502</v>
      </c>
      <c r="C1593" s="280"/>
      <c r="D1593" s="280"/>
      <c r="E1593" s="280">
        <v>22</v>
      </c>
      <c r="F1593" s="273"/>
    </row>
    <row r="1594" spans="1:6" ht="40.799999999999997" x14ac:dyDescent="0.3">
      <c r="A1594" s="283">
        <v>76471</v>
      </c>
      <c r="B1594" s="281" t="s">
        <v>3503</v>
      </c>
      <c r="C1594" s="280"/>
      <c r="D1594" s="280"/>
      <c r="E1594" s="280">
        <v>22</v>
      </c>
      <c r="F1594" s="273"/>
    </row>
    <row r="1595" spans="1:6" ht="40.799999999999997" x14ac:dyDescent="0.3">
      <c r="A1595" s="283">
        <v>76461</v>
      </c>
      <c r="B1595" s="281" t="s">
        <v>3504</v>
      </c>
      <c r="C1595" s="280"/>
      <c r="D1595" s="280"/>
      <c r="E1595" s="280">
        <v>22</v>
      </c>
      <c r="F1595" s="273"/>
    </row>
    <row r="1596" spans="1:6" ht="40.799999999999997" x14ac:dyDescent="0.3">
      <c r="A1596" s="283">
        <v>76651</v>
      </c>
      <c r="B1596" s="281" t="s">
        <v>3505</v>
      </c>
      <c r="C1596" s="280"/>
      <c r="D1596" s="280"/>
      <c r="E1596" s="282">
        <v>45</v>
      </c>
      <c r="F1596" s="273"/>
    </row>
    <row r="1597" spans="1:6" ht="40.799999999999997" x14ac:dyDescent="0.3">
      <c r="A1597" s="283">
        <v>62302</v>
      </c>
      <c r="B1597" s="281" t="s">
        <v>3506</v>
      </c>
      <c r="C1597" s="280"/>
      <c r="D1597" s="280"/>
      <c r="E1597" s="280">
        <v>22</v>
      </c>
      <c r="F1597" s="273"/>
    </row>
    <row r="1598" spans="1:6" ht="51" x14ac:dyDescent="0.3">
      <c r="A1598" s="283">
        <v>62353</v>
      </c>
      <c r="B1598" s="279" t="s">
        <v>3507</v>
      </c>
      <c r="C1598" s="280"/>
      <c r="D1598" s="280"/>
      <c r="E1598" s="282">
        <v>45</v>
      </c>
      <c r="F1598" s="273"/>
    </row>
    <row r="1599" spans="1:6" ht="51" x14ac:dyDescent="0.3">
      <c r="A1599" s="283">
        <v>62219</v>
      </c>
      <c r="B1599" s="279" t="s">
        <v>3508</v>
      </c>
      <c r="C1599" s="280"/>
      <c r="D1599" s="280">
        <v>1</v>
      </c>
      <c r="E1599" s="280">
        <v>22</v>
      </c>
      <c r="F1599" s="273"/>
    </row>
    <row r="1600" spans="1:6" ht="51" x14ac:dyDescent="0.3">
      <c r="A1600" s="283">
        <v>62303</v>
      </c>
      <c r="B1600" s="279" t="s">
        <v>3509</v>
      </c>
      <c r="C1600" s="280"/>
      <c r="D1600" s="280"/>
      <c r="E1600" s="280">
        <v>22</v>
      </c>
      <c r="F1600" s="273"/>
    </row>
    <row r="1601" spans="1:6" ht="40.799999999999997" x14ac:dyDescent="0.3">
      <c r="A1601" s="283">
        <v>62351</v>
      </c>
      <c r="B1601" s="279" t="s">
        <v>3510</v>
      </c>
      <c r="C1601" s="280"/>
      <c r="D1601" s="280"/>
      <c r="E1601" s="282">
        <v>45</v>
      </c>
      <c r="F1601" s="273"/>
    </row>
    <row r="1602" spans="1:6" ht="51" x14ac:dyDescent="0.3">
      <c r="A1602" s="283">
        <v>62300</v>
      </c>
      <c r="B1602" s="279" t="s">
        <v>3511</v>
      </c>
      <c r="C1602" s="280"/>
      <c r="D1602" s="280"/>
      <c r="E1602" s="280">
        <v>22</v>
      </c>
      <c r="F1602" s="273"/>
    </row>
    <row r="1603" spans="1:6" ht="61.2" x14ac:dyDescent="0.3">
      <c r="A1603" s="283">
        <v>61062</v>
      </c>
      <c r="B1603" s="281" t="s">
        <v>3512</v>
      </c>
      <c r="C1603" s="280"/>
      <c r="D1603" s="280"/>
      <c r="E1603" s="280">
        <v>22</v>
      </c>
      <c r="F1603" s="273"/>
    </row>
    <row r="1604" spans="1:6" ht="51" x14ac:dyDescent="0.3">
      <c r="A1604" s="283">
        <v>62315</v>
      </c>
      <c r="B1604" s="281" t="s">
        <v>3513</v>
      </c>
      <c r="C1604" s="280"/>
      <c r="D1604" s="280"/>
      <c r="E1604" s="280">
        <v>22</v>
      </c>
      <c r="F1604" s="273"/>
    </row>
    <row r="1605" spans="1:6" ht="51" x14ac:dyDescent="0.3">
      <c r="A1605" s="283">
        <v>62354</v>
      </c>
      <c r="B1605" s="281" t="s">
        <v>3514</v>
      </c>
      <c r="C1605" s="280"/>
      <c r="D1605" s="280"/>
      <c r="E1605" s="282">
        <v>45</v>
      </c>
      <c r="F1605" s="273"/>
    </row>
    <row r="1606" spans="1:6" ht="51" x14ac:dyDescent="0.3">
      <c r="A1606" s="283">
        <v>62307</v>
      </c>
      <c r="B1606" s="281" t="s">
        <v>3515</v>
      </c>
      <c r="C1606" s="280"/>
      <c r="D1606" s="280"/>
      <c r="E1606" s="280">
        <v>22</v>
      </c>
      <c r="F1606" s="273"/>
    </row>
    <row r="1607" spans="1:6" ht="51" x14ac:dyDescent="0.3">
      <c r="A1607" s="283">
        <v>62359</v>
      </c>
      <c r="B1607" s="279" t="s">
        <v>3516</v>
      </c>
      <c r="C1607" s="280"/>
      <c r="D1607" s="280"/>
      <c r="E1607" s="282">
        <v>45</v>
      </c>
      <c r="F1607" s="273"/>
    </row>
    <row r="1608" spans="1:6" ht="51" x14ac:dyDescent="0.3">
      <c r="A1608" s="283">
        <v>62159</v>
      </c>
      <c r="B1608" s="279" t="s">
        <v>3517</v>
      </c>
      <c r="C1608" s="280"/>
      <c r="D1608" s="280"/>
      <c r="E1608" s="280">
        <v>22</v>
      </c>
      <c r="F1608" s="273"/>
    </row>
    <row r="1609" spans="1:6" ht="51" x14ac:dyDescent="0.3">
      <c r="A1609" s="283">
        <v>62318</v>
      </c>
      <c r="B1609" s="279" t="s">
        <v>3518</v>
      </c>
      <c r="C1609" s="280"/>
      <c r="D1609" s="280"/>
      <c r="E1609" s="280">
        <v>22</v>
      </c>
      <c r="F1609" s="273"/>
    </row>
    <row r="1610" spans="1:6" ht="40.799999999999997" x14ac:dyDescent="0.3">
      <c r="A1610" s="283">
        <v>62329</v>
      </c>
      <c r="B1610" s="279" t="s">
        <v>3519</v>
      </c>
      <c r="C1610" s="280"/>
      <c r="D1610" s="280"/>
      <c r="E1610" s="280">
        <v>22</v>
      </c>
      <c r="F1610" s="273"/>
    </row>
    <row r="1611" spans="1:6" ht="51" x14ac:dyDescent="0.3">
      <c r="A1611" s="283">
        <v>76448</v>
      </c>
      <c r="B1611" s="279" t="s">
        <v>3520</v>
      </c>
      <c r="C1611" s="280"/>
      <c r="D1611" s="280"/>
      <c r="E1611" s="280">
        <v>22</v>
      </c>
      <c r="F1611" s="273"/>
    </row>
    <row r="1612" spans="1:6" ht="51" x14ac:dyDescent="0.3">
      <c r="A1612" s="283">
        <v>62158</v>
      </c>
      <c r="B1612" s="279" t="s">
        <v>3521</v>
      </c>
      <c r="C1612" s="280"/>
      <c r="D1612" s="280"/>
      <c r="E1612" s="280">
        <v>22</v>
      </c>
      <c r="F1612" s="273"/>
    </row>
    <row r="1613" spans="1:6" ht="51" x14ac:dyDescent="0.3">
      <c r="A1613" s="283">
        <v>76432</v>
      </c>
      <c r="B1613" s="281" t="s">
        <v>3522</v>
      </c>
      <c r="C1613" s="280"/>
      <c r="D1613" s="280"/>
      <c r="E1613" s="282">
        <v>45</v>
      </c>
      <c r="F1613" s="273"/>
    </row>
    <row r="1614" spans="1:6" ht="51" x14ac:dyDescent="0.3">
      <c r="A1614" s="283">
        <v>76367</v>
      </c>
      <c r="B1614" s="281" t="s">
        <v>3523</v>
      </c>
      <c r="C1614" s="280"/>
      <c r="D1614" s="280"/>
      <c r="E1614" s="280">
        <v>22</v>
      </c>
      <c r="F1614" s="273"/>
    </row>
    <row r="1615" spans="1:6" ht="51" x14ac:dyDescent="0.3">
      <c r="A1615" s="283">
        <v>62199</v>
      </c>
      <c r="B1615" s="281" t="s">
        <v>3524</v>
      </c>
      <c r="C1615" s="280"/>
      <c r="D1615" s="280"/>
      <c r="E1615" s="280">
        <v>22</v>
      </c>
      <c r="F1615" s="273"/>
    </row>
    <row r="1616" spans="1:6" ht="51" x14ac:dyDescent="0.3">
      <c r="A1616" s="283">
        <v>62174</v>
      </c>
      <c r="B1616" s="279" t="s">
        <v>3525</v>
      </c>
      <c r="C1616" s="280"/>
      <c r="D1616" s="280"/>
      <c r="E1616" s="280">
        <v>22</v>
      </c>
      <c r="F1616" s="273"/>
    </row>
    <row r="1617" spans="1:6" ht="51" x14ac:dyDescent="0.3">
      <c r="A1617" s="283">
        <v>62320</v>
      </c>
      <c r="B1617" s="279" t="s">
        <v>3526</v>
      </c>
      <c r="C1617" s="280"/>
      <c r="D1617" s="280"/>
      <c r="E1617" s="280">
        <v>22</v>
      </c>
      <c r="F1617" s="273"/>
    </row>
    <row r="1618" spans="1:6" ht="51" x14ac:dyDescent="0.3">
      <c r="A1618" s="283">
        <v>76465</v>
      </c>
      <c r="B1618" s="279" t="s">
        <v>3527</v>
      </c>
      <c r="C1618" s="280"/>
      <c r="D1618" s="280"/>
      <c r="E1618" s="280">
        <v>22</v>
      </c>
      <c r="F1618" s="273"/>
    </row>
    <row r="1619" spans="1:6" ht="61.2" x14ac:dyDescent="0.3">
      <c r="A1619" s="283">
        <v>61061</v>
      </c>
      <c r="B1619" s="279" t="s">
        <v>3528</v>
      </c>
      <c r="C1619" s="280"/>
      <c r="D1619" s="280"/>
      <c r="E1619" s="280">
        <v>22</v>
      </c>
      <c r="F1619" s="273"/>
    </row>
    <row r="1620" spans="1:6" ht="51" x14ac:dyDescent="0.3">
      <c r="A1620" s="283">
        <v>62117</v>
      </c>
      <c r="B1620" s="279" t="s">
        <v>3529</v>
      </c>
      <c r="C1620" s="280"/>
      <c r="D1620" s="280"/>
      <c r="E1620" s="280">
        <v>22</v>
      </c>
      <c r="F1620" s="273"/>
    </row>
    <row r="1621" spans="1:6" ht="51" x14ac:dyDescent="0.3">
      <c r="A1621" s="283">
        <v>60253</v>
      </c>
      <c r="B1621" s="279" t="s">
        <v>3530</v>
      </c>
      <c r="C1621" s="280"/>
      <c r="D1621" s="280"/>
      <c r="E1621" s="280">
        <v>22</v>
      </c>
    </row>
    <row r="1622" spans="1:6" ht="51" x14ac:dyDescent="0.3">
      <c r="A1622" s="283">
        <v>62250</v>
      </c>
      <c r="B1622" s="281" t="s">
        <v>3531</v>
      </c>
      <c r="C1622" s="280"/>
      <c r="D1622" s="280"/>
      <c r="E1622" s="280">
        <v>22</v>
      </c>
    </row>
    <row r="1623" spans="1:6" ht="51" x14ac:dyDescent="0.3">
      <c r="A1623" s="283">
        <v>62089</v>
      </c>
      <c r="B1623" s="281" t="s">
        <v>3532</v>
      </c>
      <c r="C1623" s="280"/>
      <c r="D1623" s="280"/>
      <c r="E1623" s="280">
        <v>22</v>
      </c>
    </row>
    <row r="1624" spans="1:6" ht="51" x14ac:dyDescent="0.3">
      <c r="A1624" s="283">
        <v>62116</v>
      </c>
      <c r="B1624" s="281" t="s">
        <v>3533</v>
      </c>
      <c r="C1624" s="280"/>
      <c r="D1624" s="280"/>
      <c r="E1624" s="280">
        <v>22</v>
      </c>
    </row>
    <row r="1625" spans="1:6" ht="40.799999999999997" x14ac:dyDescent="0.3">
      <c r="A1625" s="283">
        <v>62274</v>
      </c>
      <c r="B1625" s="281" t="s">
        <v>3534</v>
      </c>
      <c r="C1625" s="280"/>
      <c r="D1625" s="280"/>
      <c r="E1625" s="280">
        <v>22</v>
      </c>
    </row>
    <row r="1626" spans="1:6" ht="30.6" x14ac:dyDescent="0.3">
      <c r="A1626" s="283">
        <v>181595</v>
      </c>
      <c r="B1626" s="279" t="s">
        <v>3535</v>
      </c>
      <c r="C1626" s="280"/>
      <c r="D1626" s="280"/>
      <c r="E1626" s="280">
        <v>22</v>
      </c>
    </row>
    <row r="1627" spans="1:6" ht="30.6" x14ac:dyDescent="0.3">
      <c r="A1627" s="283">
        <v>181596</v>
      </c>
      <c r="B1627" s="281" t="s">
        <v>3536</v>
      </c>
      <c r="C1627" s="280"/>
      <c r="D1627" s="280"/>
      <c r="E1627" s="282">
        <v>45</v>
      </c>
    </row>
    <row r="1628" spans="1:6" ht="40.799999999999997" x14ac:dyDescent="0.3">
      <c r="A1628" s="283">
        <v>76514</v>
      </c>
      <c r="B1628" s="281" t="s">
        <v>3537</v>
      </c>
      <c r="C1628" s="280"/>
      <c r="D1628" s="280"/>
      <c r="E1628" s="280">
        <v>22</v>
      </c>
    </row>
    <row r="1629" spans="1:6" ht="40.799999999999997" x14ac:dyDescent="0.3">
      <c r="A1629" s="283">
        <v>76493</v>
      </c>
      <c r="B1629" s="281" t="s">
        <v>3538</v>
      </c>
      <c r="C1629" s="280"/>
      <c r="D1629" s="280"/>
      <c r="E1629" s="280">
        <v>22</v>
      </c>
    </row>
    <row r="1630" spans="1:6" ht="40.799999999999997" x14ac:dyDescent="0.3">
      <c r="A1630" s="283">
        <v>76491</v>
      </c>
      <c r="B1630" s="281" t="s">
        <v>3539</v>
      </c>
      <c r="C1630" s="280"/>
      <c r="D1630" s="280"/>
      <c r="E1630" s="280">
        <v>22</v>
      </c>
    </row>
    <row r="1631" spans="1:6" ht="40.799999999999997" x14ac:dyDescent="0.3">
      <c r="A1631" s="283">
        <v>76499</v>
      </c>
      <c r="B1631" s="279" t="s">
        <v>3540</v>
      </c>
      <c r="C1631" s="280"/>
      <c r="D1631" s="280"/>
      <c r="E1631" s="280">
        <v>22</v>
      </c>
    </row>
    <row r="1632" spans="1:6" ht="40.799999999999997" x14ac:dyDescent="0.3">
      <c r="A1632" s="283">
        <v>76494</v>
      </c>
      <c r="B1632" s="279" t="s">
        <v>3541</v>
      </c>
      <c r="C1632" s="280"/>
      <c r="D1632" s="280"/>
      <c r="E1632" s="280">
        <v>22</v>
      </c>
    </row>
    <row r="1633" spans="1:5" ht="51" x14ac:dyDescent="0.3">
      <c r="A1633" s="283">
        <v>62403</v>
      </c>
      <c r="B1633" s="279" t="s">
        <v>3542</v>
      </c>
      <c r="C1633" s="280"/>
      <c r="D1633" s="280"/>
      <c r="E1633" s="280">
        <v>22</v>
      </c>
    </row>
    <row r="1634" spans="1:5" ht="40.799999999999997" x14ac:dyDescent="0.3">
      <c r="A1634" s="283">
        <v>62407</v>
      </c>
      <c r="B1634" s="281" t="s">
        <v>3543</v>
      </c>
      <c r="C1634" s="280"/>
      <c r="D1634" s="280"/>
      <c r="E1634" s="280">
        <v>22</v>
      </c>
    </row>
    <row r="1635" spans="1:5" ht="51" x14ac:dyDescent="0.3">
      <c r="A1635" s="283">
        <v>62411</v>
      </c>
      <c r="B1635" s="279" t="s">
        <v>3544</v>
      </c>
      <c r="C1635" s="280"/>
      <c r="D1635" s="280"/>
      <c r="E1635" s="280">
        <v>22</v>
      </c>
    </row>
    <row r="1636" spans="1:5" ht="51" x14ac:dyDescent="0.3">
      <c r="A1636" s="283">
        <v>62404</v>
      </c>
      <c r="B1636" s="281" t="s">
        <v>3545</v>
      </c>
      <c r="C1636" s="280"/>
      <c r="D1636" s="280"/>
      <c r="E1636" s="280">
        <v>22</v>
      </c>
    </row>
    <row r="1637" spans="1:5" ht="51" x14ac:dyDescent="0.3">
      <c r="A1637" s="283">
        <v>62402</v>
      </c>
      <c r="B1637" s="281" t="s">
        <v>3546</v>
      </c>
      <c r="C1637" s="280"/>
      <c r="D1637" s="280"/>
      <c r="E1637" s="280">
        <v>22</v>
      </c>
    </row>
    <row r="1638" spans="1:5" ht="51" x14ac:dyDescent="0.3">
      <c r="A1638" s="283">
        <v>62416</v>
      </c>
      <c r="B1638" s="281" t="s">
        <v>3547</v>
      </c>
      <c r="C1638" s="280"/>
      <c r="D1638" s="280"/>
      <c r="E1638" s="280">
        <v>22</v>
      </c>
    </row>
    <row r="1639" spans="1:5" ht="40.799999999999997" x14ac:dyDescent="0.3">
      <c r="A1639" s="283">
        <v>76513</v>
      </c>
      <c r="B1639" s="281" t="s">
        <v>3548</v>
      </c>
      <c r="C1639" s="280"/>
      <c r="D1639" s="280"/>
      <c r="E1639" s="280">
        <v>22</v>
      </c>
    </row>
    <row r="1640" spans="1:5" ht="40.799999999999997" x14ac:dyDescent="0.3">
      <c r="A1640" s="283">
        <v>76501</v>
      </c>
      <c r="B1640" s="279" t="s">
        <v>3549</v>
      </c>
      <c r="C1640" s="280"/>
      <c r="D1640" s="280"/>
      <c r="E1640" s="280">
        <v>22</v>
      </c>
    </row>
    <row r="1641" spans="1:5" ht="51" x14ac:dyDescent="0.3">
      <c r="A1641" s="283">
        <v>32339</v>
      </c>
      <c r="B1641" s="279" t="s">
        <v>3550</v>
      </c>
      <c r="C1641" s="280"/>
      <c r="D1641" s="280"/>
      <c r="E1641" s="280">
        <v>22</v>
      </c>
    </row>
    <row r="1642" spans="1:5" ht="40.799999999999997" x14ac:dyDescent="0.3">
      <c r="A1642" s="283">
        <v>115956</v>
      </c>
      <c r="B1642" s="279" t="s">
        <v>2882</v>
      </c>
      <c r="C1642" s="280"/>
      <c r="D1642" s="280">
        <v>0.6</v>
      </c>
      <c r="E1642" s="280">
        <v>43</v>
      </c>
    </row>
    <row r="1643" spans="1:5" ht="40.799999999999997" x14ac:dyDescent="0.3">
      <c r="A1643" s="283">
        <v>115963</v>
      </c>
      <c r="B1643" s="279" t="s">
        <v>2883</v>
      </c>
      <c r="C1643" s="280"/>
      <c r="D1643" s="280">
        <v>0.6</v>
      </c>
      <c r="E1643" s="282">
        <v>23</v>
      </c>
    </row>
    <row r="1644" spans="1:5" ht="51" x14ac:dyDescent="0.3">
      <c r="A1644" s="283">
        <v>133163</v>
      </c>
      <c r="B1644" s="279" t="s">
        <v>1343</v>
      </c>
      <c r="C1644" s="280"/>
      <c r="D1644" s="280">
        <v>0.6</v>
      </c>
      <c r="E1644" s="282">
        <v>23</v>
      </c>
    </row>
    <row r="1645" spans="1:5" ht="40.799999999999997" x14ac:dyDescent="0.3">
      <c r="A1645" s="283">
        <v>152286</v>
      </c>
      <c r="B1645" s="281" t="s">
        <v>2884</v>
      </c>
      <c r="C1645" s="280"/>
      <c r="D1645" s="280">
        <v>0.6</v>
      </c>
      <c r="E1645" s="282">
        <v>23</v>
      </c>
    </row>
    <row r="1646" spans="1:5" ht="40.799999999999997" x14ac:dyDescent="0.3">
      <c r="A1646" s="283">
        <v>161874</v>
      </c>
      <c r="B1646" s="281" t="s">
        <v>1360</v>
      </c>
      <c r="C1646" s="280"/>
      <c r="D1646" s="280">
        <v>2</v>
      </c>
      <c r="E1646" s="280">
        <v>42</v>
      </c>
    </row>
    <row r="1647" spans="1:5" ht="40.799999999999997" x14ac:dyDescent="0.3">
      <c r="A1647" s="283">
        <v>182573</v>
      </c>
      <c r="B1647" s="281" t="s">
        <v>1363</v>
      </c>
      <c r="C1647" s="280"/>
      <c r="D1647" s="280">
        <v>0.6</v>
      </c>
      <c r="E1647" s="280">
        <v>43</v>
      </c>
    </row>
    <row r="1648" spans="1:5" ht="40.799999999999997" x14ac:dyDescent="0.3">
      <c r="A1648" s="283">
        <v>305337</v>
      </c>
      <c r="B1648" s="281" t="s">
        <v>1359</v>
      </c>
      <c r="C1648" s="280"/>
      <c r="D1648" s="280">
        <v>1</v>
      </c>
      <c r="E1648" s="280">
        <v>26</v>
      </c>
    </row>
    <row r="1649" spans="1:5" ht="51" x14ac:dyDescent="0.3">
      <c r="A1649" s="283">
        <v>306481</v>
      </c>
      <c r="B1649" s="279" t="s">
        <v>1349</v>
      </c>
      <c r="C1649" s="280"/>
      <c r="D1649" s="280">
        <v>1</v>
      </c>
      <c r="E1649" s="280">
        <v>26</v>
      </c>
    </row>
    <row r="1650" spans="1:5" ht="40.799999999999997" x14ac:dyDescent="0.3">
      <c r="A1650" s="283">
        <v>308715</v>
      </c>
      <c r="B1650" s="279" t="s">
        <v>1358</v>
      </c>
      <c r="C1650" s="280"/>
      <c r="D1650" s="280">
        <v>1</v>
      </c>
      <c r="E1650" s="280">
        <v>46</v>
      </c>
    </row>
    <row r="1651" spans="1:5" ht="51" x14ac:dyDescent="0.3">
      <c r="A1651" s="283">
        <v>308716</v>
      </c>
      <c r="B1651" s="279" t="s">
        <v>1348</v>
      </c>
      <c r="C1651" s="280"/>
      <c r="D1651" s="280">
        <v>1</v>
      </c>
      <c r="E1651" s="282">
        <v>46</v>
      </c>
    </row>
    <row r="1652" spans="1:5" ht="40.799999999999997" x14ac:dyDescent="0.3">
      <c r="A1652" s="283">
        <v>76062</v>
      </c>
      <c r="B1652" s="279" t="s">
        <v>1373</v>
      </c>
      <c r="C1652" s="280"/>
      <c r="D1652" s="280">
        <v>0.6</v>
      </c>
      <c r="E1652" s="282">
        <v>23</v>
      </c>
    </row>
    <row r="1653" spans="1:5" ht="51" x14ac:dyDescent="0.3">
      <c r="A1653" s="283">
        <v>76621</v>
      </c>
      <c r="B1653" s="279" t="s">
        <v>1340</v>
      </c>
      <c r="C1653" s="280"/>
      <c r="D1653" s="280">
        <v>0.6</v>
      </c>
      <c r="E1653" s="282">
        <v>23</v>
      </c>
    </row>
    <row r="1654" spans="1:5" ht="40.799999999999997" x14ac:dyDescent="0.3">
      <c r="A1654" s="283">
        <v>76743</v>
      </c>
      <c r="B1654" s="281" t="s">
        <v>1337</v>
      </c>
      <c r="C1654" s="280"/>
      <c r="D1654" s="280">
        <v>2</v>
      </c>
      <c r="E1654" s="280">
        <v>24</v>
      </c>
    </row>
    <row r="1655" spans="1:5" ht="51" x14ac:dyDescent="0.3">
      <c r="A1655" s="283">
        <v>79983</v>
      </c>
      <c r="B1655" s="281" t="s">
        <v>2885</v>
      </c>
      <c r="C1655" s="280"/>
      <c r="D1655" s="280">
        <v>0.6</v>
      </c>
      <c r="E1655" s="280">
        <v>43</v>
      </c>
    </row>
    <row r="1656" spans="1:5" ht="51" x14ac:dyDescent="0.3">
      <c r="A1656" s="283">
        <v>90349</v>
      </c>
      <c r="B1656" s="281" t="s">
        <v>1342</v>
      </c>
      <c r="C1656" s="280"/>
      <c r="D1656" s="280">
        <v>2</v>
      </c>
      <c r="E1656" s="280">
        <v>24</v>
      </c>
    </row>
    <row r="1657" spans="1:5" ht="51" x14ac:dyDescent="0.3">
      <c r="A1657" s="283">
        <v>90351</v>
      </c>
      <c r="B1657" s="281" t="s">
        <v>2886</v>
      </c>
      <c r="C1657" s="280"/>
      <c r="D1657" s="280">
        <v>0.6</v>
      </c>
      <c r="E1657" s="280">
        <v>43</v>
      </c>
    </row>
    <row r="1658" spans="1:5" ht="40.799999999999997" x14ac:dyDescent="0.3">
      <c r="A1658" s="283">
        <v>91169</v>
      </c>
      <c r="B1658" s="279" t="s">
        <v>1361</v>
      </c>
      <c r="C1658" s="280"/>
      <c r="D1658" s="280">
        <v>2</v>
      </c>
      <c r="E1658" s="282">
        <v>34</v>
      </c>
    </row>
    <row r="1659" spans="1:5" ht="51" x14ac:dyDescent="0.3">
      <c r="A1659" s="283">
        <v>91331</v>
      </c>
      <c r="B1659" s="281" t="s">
        <v>2887</v>
      </c>
      <c r="C1659" s="280"/>
      <c r="D1659" s="280">
        <v>0.6</v>
      </c>
      <c r="E1659" s="280">
        <v>43</v>
      </c>
    </row>
    <row r="1660" spans="1:5" ht="40.799999999999997" x14ac:dyDescent="0.3">
      <c r="A1660" s="283">
        <v>91828</v>
      </c>
      <c r="B1660" s="279" t="s">
        <v>1372</v>
      </c>
      <c r="C1660" s="280"/>
      <c r="D1660" s="280">
        <v>0.6</v>
      </c>
      <c r="E1660" s="280">
        <v>43</v>
      </c>
    </row>
    <row r="1661" spans="1:5" ht="40.799999999999997" x14ac:dyDescent="0.3">
      <c r="A1661" s="283">
        <v>80071</v>
      </c>
      <c r="B1661" s="281" t="s">
        <v>1322</v>
      </c>
      <c r="C1661" s="280"/>
      <c r="D1661" s="280">
        <v>2</v>
      </c>
      <c r="E1661" s="280">
        <v>42</v>
      </c>
    </row>
    <row r="1662" spans="1:5" ht="40.799999999999997" x14ac:dyDescent="0.3">
      <c r="A1662" s="283">
        <v>91140</v>
      </c>
      <c r="B1662" s="279" t="s">
        <v>2888</v>
      </c>
      <c r="C1662" s="280"/>
      <c r="D1662" s="280">
        <v>0.6</v>
      </c>
      <c r="E1662" s="280">
        <v>24</v>
      </c>
    </row>
    <row r="1663" spans="1:5" ht="51" x14ac:dyDescent="0.3">
      <c r="A1663" s="283">
        <v>80970</v>
      </c>
      <c r="B1663" s="281" t="s">
        <v>1331</v>
      </c>
      <c r="C1663" s="280"/>
      <c r="D1663" s="280">
        <v>2</v>
      </c>
      <c r="E1663" s="280">
        <v>24</v>
      </c>
    </row>
    <row r="1664" spans="1:5" ht="40.799999999999997" x14ac:dyDescent="0.3">
      <c r="A1664" s="283">
        <v>74452</v>
      </c>
      <c r="B1664" s="281" t="s">
        <v>1376</v>
      </c>
      <c r="C1664" s="280"/>
      <c r="D1664" s="280">
        <v>0.6</v>
      </c>
      <c r="E1664" s="282">
        <v>23</v>
      </c>
    </row>
    <row r="1665" spans="1:5" ht="30.6" x14ac:dyDescent="0.3">
      <c r="A1665" s="283">
        <v>62019</v>
      </c>
      <c r="B1665" s="281" t="s">
        <v>1369</v>
      </c>
      <c r="C1665" s="280"/>
      <c r="D1665" s="280">
        <v>0.6</v>
      </c>
      <c r="E1665" s="282">
        <v>23</v>
      </c>
    </row>
    <row r="1666" spans="1:5" ht="40.799999999999997" x14ac:dyDescent="0.3">
      <c r="A1666" s="283">
        <v>62796</v>
      </c>
      <c r="B1666" s="281" t="s">
        <v>1364</v>
      </c>
      <c r="C1666" s="280"/>
      <c r="D1666" s="280">
        <v>0.6</v>
      </c>
      <c r="E1666" s="282">
        <v>23</v>
      </c>
    </row>
    <row r="1667" spans="1:5" ht="40.799999999999997" x14ac:dyDescent="0.3">
      <c r="A1667" s="283">
        <v>76713</v>
      </c>
      <c r="B1667" s="279" t="s">
        <v>1347</v>
      </c>
      <c r="C1667" s="280"/>
      <c r="D1667" s="280">
        <v>0.6</v>
      </c>
      <c r="E1667" s="282">
        <v>23</v>
      </c>
    </row>
    <row r="1668" spans="1:5" ht="40.799999999999997" x14ac:dyDescent="0.3">
      <c r="A1668" s="283">
        <v>76658</v>
      </c>
      <c r="B1668" s="281" t="s">
        <v>1336</v>
      </c>
      <c r="C1668" s="280"/>
      <c r="D1668" s="280">
        <v>0.6</v>
      </c>
      <c r="E1668" s="282">
        <v>23</v>
      </c>
    </row>
    <row r="1669" spans="1:5" ht="51" x14ac:dyDescent="0.3">
      <c r="A1669" s="283">
        <v>80966</v>
      </c>
      <c r="B1669" s="279" t="s">
        <v>1332</v>
      </c>
      <c r="C1669" s="280"/>
      <c r="D1669" s="280">
        <v>0.6</v>
      </c>
      <c r="E1669" s="282">
        <v>23</v>
      </c>
    </row>
    <row r="1670" spans="1:5" ht="51" x14ac:dyDescent="0.3">
      <c r="A1670" s="283">
        <v>62337</v>
      </c>
      <c r="B1670" s="279" t="s">
        <v>1329</v>
      </c>
      <c r="C1670" s="280"/>
      <c r="D1670" s="280">
        <v>0.6</v>
      </c>
      <c r="E1670" s="282">
        <v>23</v>
      </c>
    </row>
    <row r="1671" spans="1:5" ht="40.799999999999997" x14ac:dyDescent="0.3">
      <c r="A1671" s="283">
        <v>90063</v>
      </c>
      <c r="B1671" s="279" t="s">
        <v>1325</v>
      </c>
      <c r="C1671" s="280"/>
      <c r="D1671" s="280">
        <v>0.6</v>
      </c>
      <c r="E1671" s="282">
        <v>23</v>
      </c>
    </row>
    <row r="1672" spans="1:5" ht="30.6" x14ac:dyDescent="0.3">
      <c r="A1672" s="283">
        <v>76542</v>
      </c>
      <c r="B1672" s="281" t="s">
        <v>1368</v>
      </c>
      <c r="C1672" s="280"/>
      <c r="D1672" s="280">
        <v>0.6</v>
      </c>
      <c r="E1672" s="280">
        <v>43</v>
      </c>
    </row>
    <row r="1673" spans="1:5" ht="40.799999999999997" x14ac:dyDescent="0.3">
      <c r="A1673" s="283">
        <v>80450</v>
      </c>
      <c r="B1673" s="281" t="s">
        <v>1353</v>
      </c>
      <c r="C1673" s="280"/>
      <c r="D1673" s="280">
        <v>0.6</v>
      </c>
      <c r="E1673" s="280">
        <v>43</v>
      </c>
    </row>
    <row r="1674" spans="1:5" ht="40.799999999999997" x14ac:dyDescent="0.3">
      <c r="A1674" s="283">
        <v>62781</v>
      </c>
      <c r="B1674" s="281" t="s">
        <v>1346</v>
      </c>
      <c r="C1674" s="280"/>
      <c r="D1674" s="280">
        <v>0.6</v>
      </c>
      <c r="E1674" s="280">
        <v>43</v>
      </c>
    </row>
    <row r="1675" spans="1:5" ht="40.799999999999997" x14ac:dyDescent="0.3">
      <c r="A1675" s="283">
        <v>80495</v>
      </c>
      <c r="B1675" s="281" t="s">
        <v>1335</v>
      </c>
      <c r="C1675" s="280"/>
      <c r="D1675" s="280">
        <v>0.6</v>
      </c>
      <c r="E1675" s="280">
        <v>43</v>
      </c>
    </row>
    <row r="1676" spans="1:5" ht="51" x14ac:dyDescent="0.3">
      <c r="A1676" s="283">
        <v>62712</v>
      </c>
      <c r="B1676" s="279" t="s">
        <v>1328</v>
      </c>
      <c r="C1676" s="280"/>
      <c r="D1676" s="280">
        <v>0.6</v>
      </c>
      <c r="E1676" s="280">
        <v>43</v>
      </c>
    </row>
    <row r="1677" spans="1:5" ht="40.799999999999997" x14ac:dyDescent="0.3">
      <c r="A1677" s="283">
        <v>90066</v>
      </c>
      <c r="B1677" s="281" t="s">
        <v>1324</v>
      </c>
      <c r="C1677" s="280"/>
      <c r="D1677" s="280">
        <v>0.6</v>
      </c>
      <c r="E1677" s="280">
        <v>43</v>
      </c>
    </row>
    <row r="1678" spans="1:5" ht="30.6" x14ac:dyDescent="0.3">
      <c r="A1678" s="283">
        <v>117381</v>
      </c>
      <c r="B1678" s="281" t="s">
        <v>1366</v>
      </c>
      <c r="C1678" s="280"/>
      <c r="D1678" s="280">
        <v>2</v>
      </c>
      <c r="E1678" s="280">
        <v>34</v>
      </c>
    </row>
    <row r="1679" spans="1:5" ht="40.799999999999997" x14ac:dyDescent="0.3">
      <c r="A1679" s="283">
        <v>182572</v>
      </c>
      <c r="B1679" s="281" t="s">
        <v>1352</v>
      </c>
      <c r="C1679" s="280"/>
      <c r="D1679" s="280">
        <v>2</v>
      </c>
      <c r="E1679" s="280">
        <v>24</v>
      </c>
    </row>
    <row r="1680" spans="1:5" ht="51" x14ac:dyDescent="0.3">
      <c r="A1680" s="283">
        <v>198701</v>
      </c>
      <c r="B1680" s="281" t="s">
        <v>1341</v>
      </c>
      <c r="C1680" s="280"/>
      <c r="D1680" s="280">
        <v>2</v>
      </c>
      <c r="E1680" s="280">
        <v>42</v>
      </c>
    </row>
    <row r="1681" spans="1:5" ht="40.799999999999997" x14ac:dyDescent="0.3">
      <c r="A1681" s="283">
        <v>62680</v>
      </c>
      <c r="B1681" s="279" t="s">
        <v>1351</v>
      </c>
      <c r="C1681" s="280"/>
      <c r="D1681" s="280">
        <v>2</v>
      </c>
      <c r="E1681" s="282">
        <v>34</v>
      </c>
    </row>
    <row r="1682" spans="1:5" ht="40.799999999999997" x14ac:dyDescent="0.3">
      <c r="A1682" s="283">
        <v>76061</v>
      </c>
      <c r="B1682" s="279" t="s">
        <v>1371</v>
      </c>
      <c r="C1682" s="280"/>
      <c r="D1682" s="280">
        <v>2</v>
      </c>
      <c r="E1682" s="280">
        <v>24</v>
      </c>
    </row>
    <row r="1683" spans="1:5" ht="40.799999999999997" x14ac:dyDescent="0.3">
      <c r="A1683" s="283">
        <v>90267</v>
      </c>
      <c r="B1683" s="279" t="s">
        <v>1370</v>
      </c>
      <c r="C1683" s="280"/>
      <c r="D1683" s="280">
        <v>2</v>
      </c>
      <c r="E1683" s="280">
        <v>42</v>
      </c>
    </row>
    <row r="1684" spans="1:5" ht="40.799999999999997" x14ac:dyDescent="0.3">
      <c r="A1684" s="283">
        <v>62532</v>
      </c>
      <c r="B1684" s="279" t="s">
        <v>1375</v>
      </c>
      <c r="C1684" s="280"/>
      <c r="D1684" s="280">
        <v>2</v>
      </c>
      <c r="E1684" s="280">
        <v>24</v>
      </c>
    </row>
    <row r="1685" spans="1:5" ht="30.6" x14ac:dyDescent="0.3">
      <c r="A1685" s="283">
        <v>77486</v>
      </c>
      <c r="B1685" s="281" t="s">
        <v>1367</v>
      </c>
      <c r="C1685" s="280"/>
      <c r="D1685" s="280">
        <v>2</v>
      </c>
      <c r="E1685" s="280">
        <v>24</v>
      </c>
    </row>
    <row r="1686" spans="1:5" ht="40.799999999999997" x14ac:dyDescent="0.3">
      <c r="A1686" s="283">
        <v>76687</v>
      </c>
      <c r="B1686" s="279" t="s">
        <v>1362</v>
      </c>
      <c r="C1686" s="280"/>
      <c r="D1686" s="280">
        <v>2</v>
      </c>
      <c r="E1686" s="280">
        <v>24</v>
      </c>
    </row>
    <row r="1687" spans="1:5" ht="40.799999999999997" x14ac:dyDescent="0.3">
      <c r="A1687" s="283">
        <v>62733</v>
      </c>
      <c r="B1687" s="281" t="s">
        <v>1345</v>
      </c>
      <c r="C1687" s="280"/>
      <c r="D1687" s="280">
        <v>2</v>
      </c>
      <c r="E1687" s="280">
        <v>24</v>
      </c>
    </row>
    <row r="1688" spans="1:5" ht="51" x14ac:dyDescent="0.3">
      <c r="A1688" s="283">
        <v>76623</v>
      </c>
      <c r="B1688" s="281" t="s">
        <v>1339</v>
      </c>
      <c r="C1688" s="280"/>
      <c r="D1688" s="280">
        <v>2</v>
      </c>
      <c r="E1688" s="280">
        <v>24</v>
      </c>
    </row>
    <row r="1689" spans="1:5" ht="40.799999999999997" x14ac:dyDescent="0.3">
      <c r="A1689" s="283">
        <v>76649</v>
      </c>
      <c r="B1689" s="281" t="s">
        <v>1334</v>
      </c>
      <c r="C1689" s="280"/>
      <c r="D1689" s="280">
        <v>2</v>
      </c>
      <c r="E1689" s="280">
        <v>24</v>
      </c>
    </row>
    <row r="1690" spans="1:5" ht="51" x14ac:dyDescent="0.3">
      <c r="A1690" s="283">
        <v>76181</v>
      </c>
      <c r="B1690" s="281" t="s">
        <v>1327</v>
      </c>
      <c r="C1690" s="280"/>
      <c r="D1690" s="280">
        <v>2</v>
      </c>
      <c r="E1690" s="280">
        <v>24</v>
      </c>
    </row>
    <row r="1691" spans="1:5" ht="40.799999999999997" x14ac:dyDescent="0.3">
      <c r="A1691" s="283">
        <v>80393</v>
      </c>
      <c r="B1691" s="279" t="s">
        <v>1323</v>
      </c>
      <c r="C1691" s="280"/>
      <c r="D1691" s="280">
        <v>2</v>
      </c>
      <c r="E1691" s="280">
        <v>24</v>
      </c>
    </row>
    <row r="1692" spans="1:5" ht="40.799999999999997" x14ac:dyDescent="0.3">
      <c r="A1692" s="283">
        <v>62533</v>
      </c>
      <c r="B1692" s="279" t="s">
        <v>1374</v>
      </c>
      <c r="C1692" s="280"/>
      <c r="D1692" s="280">
        <v>2</v>
      </c>
      <c r="E1692" s="280">
        <v>42</v>
      </c>
    </row>
    <row r="1693" spans="1:5" ht="30.6" x14ac:dyDescent="0.3">
      <c r="A1693" s="283">
        <v>76656</v>
      </c>
      <c r="B1693" s="279" t="s">
        <v>1365</v>
      </c>
      <c r="C1693" s="280"/>
      <c r="D1693" s="280">
        <v>2</v>
      </c>
      <c r="E1693" s="280">
        <v>42</v>
      </c>
    </row>
    <row r="1694" spans="1:5" ht="40.799999999999997" x14ac:dyDescent="0.3">
      <c r="A1694" s="283">
        <v>76619</v>
      </c>
      <c r="B1694" s="281" t="s">
        <v>1350</v>
      </c>
      <c r="C1694" s="280"/>
      <c r="D1694" s="280">
        <v>2</v>
      </c>
      <c r="E1694" s="280">
        <v>42</v>
      </c>
    </row>
    <row r="1695" spans="1:5" ht="40.799999999999997" x14ac:dyDescent="0.3">
      <c r="A1695" s="283">
        <v>80460</v>
      </c>
      <c r="B1695" s="279" t="s">
        <v>1344</v>
      </c>
      <c r="C1695" s="280"/>
      <c r="D1695" s="280">
        <v>2</v>
      </c>
      <c r="E1695" s="280">
        <v>42</v>
      </c>
    </row>
    <row r="1696" spans="1:5" ht="51" x14ac:dyDescent="0.3">
      <c r="A1696" s="283">
        <v>76624</v>
      </c>
      <c r="B1696" s="281" t="s">
        <v>1338</v>
      </c>
      <c r="C1696" s="280"/>
      <c r="D1696" s="280">
        <v>2</v>
      </c>
      <c r="E1696" s="280">
        <v>42</v>
      </c>
    </row>
    <row r="1697" spans="1:5" ht="40.799999999999997" x14ac:dyDescent="0.3">
      <c r="A1697" s="283">
        <v>74445</v>
      </c>
      <c r="B1697" s="281" t="s">
        <v>1333</v>
      </c>
      <c r="C1697" s="280"/>
      <c r="D1697" s="280">
        <v>2</v>
      </c>
      <c r="E1697" s="280">
        <v>42</v>
      </c>
    </row>
    <row r="1698" spans="1:5" ht="51" x14ac:dyDescent="0.3">
      <c r="A1698" s="283">
        <v>80942</v>
      </c>
      <c r="B1698" s="281" t="s">
        <v>1330</v>
      </c>
      <c r="C1698" s="280"/>
      <c r="D1698" s="280">
        <v>2</v>
      </c>
      <c r="E1698" s="280">
        <v>42</v>
      </c>
    </row>
    <row r="1699" spans="1:5" ht="51" x14ac:dyDescent="0.3">
      <c r="A1699" s="283">
        <v>76183</v>
      </c>
      <c r="B1699" s="281" t="s">
        <v>1326</v>
      </c>
      <c r="C1699" s="280"/>
      <c r="D1699" s="280">
        <v>2</v>
      </c>
      <c r="E1699" s="280">
        <v>42</v>
      </c>
    </row>
    <row r="1700" spans="1:5" ht="40.799999999999997" x14ac:dyDescent="0.3">
      <c r="A1700" s="283">
        <v>250973</v>
      </c>
      <c r="B1700" s="279" t="s">
        <v>2889</v>
      </c>
      <c r="C1700" s="280"/>
      <c r="D1700" s="280">
        <v>1</v>
      </c>
      <c r="E1700" s="282">
        <v>46</v>
      </c>
    </row>
    <row r="1701" spans="1:5" ht="40.799999999999997" x14ac:dyDescent="0.3">
      <c r="A1701" s="283">
        <v>260334</v>
      </c>
      <c r="B1701" s="281" t="s">
        <v>2890</v>
      </c>
      <c r="C1701" s="280"/>
      <c r="D1701" s="280">
        <v>1</v>
      </c>
      <c r="E1701" s="280">
        <v>26</v>
      </c>
    </row>
    <row r="1702" spans="1:5" ht="40.799999999999997" x14ac:dyDescent="0.3">
      <c r="A1702" s="283">
        <v>229512</v>
      </c>
      <c r="B1702" s="281" t="s">
        <v>1357</v>
      </c>
      <c r="C1702" s="280"/>
      <c r="D1702" s="280">
        <v>1</v>
      </c>
      <c r="E1702" s="280">
        <v>26</v>
      </c>
    </row>
    <row r="1703" spans="1:5" ht="40.799999999999997" x14ac:dyDescent="0.3">
      <c r="A1703" s="283">
        <v>229513</v>
      </c>
      <c r="B1703" s="279" t="s">
        <v>1356</v>
      </c>
      <c r="C1703" s="280"/>
      <c r="D1703" s="280">
        <v>1</v>
      </c>
      <c r="E1703" s="282">
        <v>46</v>
      </c>
    </row>
    <row r="1704" spans="1:5" ht="40.799999999999997" x14ac:dyDescent="0.3">
      <c r="A1704" s="283">
        <v>229514</v>
      </c>
      <c r="B1704" s="281" t="s">
        <v>1354</v>
      </c>
      <c r="C1704" s="280"/>
      <c r="D1704" s="280">
        <v>0.8</v>
      </c>
      <c r="E1704" s="280">
        <v>46</v>
      </c>
    </row>
    <row r="1705" spans="1:5" ht="40.799999999999997" x14ac:dyDescent="0.3">
      <c r="A1705" s="283">
        <v>229515</v>
      </c>
      <c r="B1705" s="279" t="s">
        <v>1355</v>
      </c>
      <c r="C1705" s="280"/>
      <c r="D1705" s="280">
        <v>0.8</v>
      </c>
      <c r="E1705" s="280">
        <v>26</v>
      </c>
    </row>
    <row r="1706" spans="1:5" ht="40.799999999999997" x14ac:dyDescent="0.3">
      <c r="A1706" s="283">
        <v>181139</v>
      </c>
      <c r="B1706" s="281" t="s">
        <v>2891</v>
      </c>
      <c r="C1706" s="280"/>
      <c r="D1706" s="280">
        <v>2</v>
      </c>
      <c r="E1706" s="280">
        <v>42</v>
      </c>
    </row>
    <row r="1707" spans="1:5" ht="51" x14ac:dyDescent="0.3">
      <c r="A1707" s="283">
        <v>188689</v>
      </c>
      <c r="B1707" s="279" t="s">
        <v>2892</v>
      </c>
      <c r="C1707" s="280"/>
      <c r="D1707" s="280">
        <v>2</v>
      </c>
      <c r="E1707" s="280">
        <v>42</v>
      </c>
    </row>
    <row r="1708" spans="1:5" ht="40.799999999999997" x14ac:dyDescent="0.3">
      <c r="A1708" s="283">
        <v>311106</v>
      </c>
      <c r="B1708" s="281" t="s">
        <v>3551</v>
      </c>
      <c r="C1708" s="280"/>
      <c r="D1708" s="280">
        <v>2</v>
      </c>
      <c r="E1708" s="280">
        <v>43</v>
      </c>
    </row>
    <row r="1709" spans="1:5" ht="51" x14ac:dyDescent="0.3">
      <c r="A1709" s="283">
        <v>315622</v>
      </c>
      <c r="B1709" s="279" t="s">
        <v>3552</v>
      </c>
      <c r="C1709" s="280"/>
      <c r="D1709" s="280">
        <v>2</v>
      </c>
      <c r="E1709" s="280">
        <v>43</v>
      </c>
    </row>
    <row r="1710" spans="1:5" ht="40.799999999999997" x14ac:dyDescent="0.3">
      <c r="A1710" s="283">
        <v>315793</v>
      </c>
      <c r="B1710" s="281" t="s">
        <v>2893</v>
      </c>
      <c r="C1710" s="280"/>
      <c r="D1710" s="280">
        <v>1.5</v>
      </c>
      <c r="E1710" s="280">
        <v>43</v>
      </c>
    </row>
    <row r="1711" spans="1:5" ht="40.799999999999997" x14ac:dyDescent="0.3">
      <c r="A1711" s="283">
        <v>315794</v>
      </c>
      <c r="B1711" s="281" t="s">
        <v>2894</v>
      </c>
      <c r="C1711" s="280"/>
      <c r="D1711" s="280">
        <v>1.5</v>
      </c>
      <c r="E1711" s="280">
        <v>43</v>
      </c>
    </row>
    <row r="1712" spans="1:5" ht="40.799999999999997" x14ac:dyDescent="0.3">
      <c r="A1712" s="283">
        <v>317560</v>
      </c>
      <c r="B1712" s="281" t="s">
        <v>2895</v>
      </c>
      <c r="C1712" s="280"/>
      <c r="D1712" s="280">
        <v>1.5</v>
      </c>
      <c r="E1712" s="280">
        <v>43</v>
      </c>
    </row>
    <row r="1713" spans="1:5" ht="51" x14ac:dyDescent="0.3">
      <c r="A1713" s="283">
        <v>317561</v>
      </c>
      <c r="B1713" s="281" t="s">
        <v>2896</v>
      </c>
      <c r="C1713" s="280"/>
      <c r="D1713" s="280">
        <v>1.5</v>
      </c>
      <c r="E1713" s="280">
        <v>43</v>
      </c>
    </row>
    <row r="1714" spans="1:5" ht="51" x14ac:dyDescent="0.3">
      <c r="A1714" s="283">
        <v>317562</v>
      </c>
      <c r="B1714" s="279" t="s">
        <v>2897</v>
      </c>
      <c r="C1714" s="280"/>
      <c r="D1714" s="280">
        <v>1.5</v>
      </c>
      <c r="E1714" s="280">
        <v>43</v>
      </c>
    </row>
    <row r="1715" spans="1:5" ht="40.799999999999997" x14ac:dyDescent="0.3">
      <c r="A1715" s="283">
        <v>180736</v>
      </c>
      <c r="B1715" s="281" t="s">
        <v>3553</v>
      </c>
      <c r="C1715" s="280"/>
      <c r="D1715" s="280"/>
      <c r="E1715" s="282">
        <v>45</v>
      </c>
    </row>
    <row r="1716" spans="1:5" ht="20.399999999999999" x14ac:dyDescent="0.3">
      <c r="A1716" s="283">
        <v>180737</v>
      </c>
      <c r="B1716" s="281" t="s">
        <v>3554</v>
      </c>
      <c r="C1716" s="280"/>
      <c r="D1716" s="280"/>
      <c r="E1716" s="282">
        <v>45</v>
      </c>
    </row>
    <row r="1717" spans="1:5" ht="51" x14ac:dyDescent="0.3">
      <c r="A1717" s="283">
        <v>180739</v>
      </c>
      <c r="B1717" s="279" t="s">
        <v>3555</v>
      </c>
      <c r="C1717" s="280"/>
      <c r="D1717" s="280"/>
      <c r="E1717" s="282">
        <v>45</v>
      </c>
    </row>
    <row r="1718" spans="1:5" ht="30.6" x14ac:dyDescent="0.3">
      <c r="A1718" s="283">
        <v>180740</v>
      </c>
      <c r="B1718" s="281" t="s">
        <v>3556</v>
      </c>
      <c r="C1718" s="280"/>
      <c r="D1718" s="280"/>
      <c r="E1718" s="282">
        <v>45</v>
      </c>
    </row>
    <row r="1719" spans="1:5" ht="61.2" x14ac:dyDescent="0.3">
      <c r="A1719" s="283">
        <v>180743</v>
      </c>
      <c r="B1719" s="279" t="s">
        <v>3557</v>
      </c>
      <c r="C1719" s="280"/>
      <c r="D1719" s="280"/>
      <c r="E1719" s="282">
        <v>45</v>
      </c>
    </row>
    <row r="1720" spans="1:5" ht="20.399999999999999" x14ac:dyDescent="0.3">
      <c r="A1720" s="283">
        <v>180988</v>
      </c>
      <c r="B1720" s="279" t="s">
        <v>3558</v>
      </c>
      <c r="C1720" s="280"/>
      <c r="D1720" s="280"/>
      <c r="E1720" s="282">
        <v>45</v>
      </c>
    </row>
    <row r="1721" spans="1:5" ht="30.6" x14ac:dyDescent="0.3">
      <c r="A1721" s="283">
        <v>181107</v>
      </c>
      <c r="B1721" s="279" t="s">
        <v>3559</v>
      </c>
      <c r="C1721" s="280"/>
      <c r="D1721" s="280"/>
      <c r="E1721" s="282">
        <v>45</v>
      </c>
    </row>
    <row r="1722" spans="1:5" ht="51" x14ac:dyDescent="0.3">
      <c r="A1722" s="283">
        <v>181111</v>
      </c>
      <c r="B1722" s="279" t="s">
        <v>3560</v>
      </c>
      <c r="C1722" s="280"/>
      <c r="D1722" s="280"/>
      <c r="E1722" s="282">
        <v>45</v>
      </c>
    </row>
    <row r="1723" spans="1:5" ht="40.799999999999997" x14ac:dyDescent="0.3">
      <c r="A1723" s="283">
        <v>181112</v>
      </c>
      <c r="B1723" s="279" t="s">
        <v>3561</v>
      </c>
      <c r="C1723" s="280"/>
      <c r="D1723" s="280"/>
      <c r="E1723" s="282">
        <v>45</v>
      </c>
    </row>
    <row r="1724" spans="1:5" ht="40.799999999999997" x14ac:dyDescent="0.3">
      <c r="A1724" s="283">
        <v>181113</v>
      </c>
      <c r="B1724" s="279" t="s">
        <v>3562</v>
      </c>
      <c r="C1724" s="280"/>
      <c r="D1724" s="280"/>
      <c r="E1724" s="282">
        <v>45</v>
      </c>
    </row>
    <row r="1725" spans="1:5" ht="30.6" x14ac:dyDescent="0.3">
      <c r="A1725" s="283">
        <v>181116</v>
      </c>
      <c r="B1725" s="281" t="s">
        <v>3563</v>
      </c>
      <c r="C1725" s="280"/>
      <c r="D1725" s="280"/>
      <c r="E1725" s="282">
        <v>45</v>
      </c>
    </row>
    <row r="1726" spans="1:5" ht="30.6" x14ac:dyDescent="0.3">
      <c r="A1726" s="283">
        <v>181118</v>
      </c>
      <c r="B1726" s="281" t="s">
        <v>3564</v>
      </c>
      <c r="C1726" s="280"/>
      <c r="D1726" s="280"/>
      <c r="E1726" s="282">
        <v>45</v>
      </c>
    </row>
    <row r="1727" spans="1:5" ht="30.6" x14ac:dyDescent="0.3">
      <c r="A1727" s="283">
        <v>181122</v>
      </c>
      <c r="B1727" s="281" t="s">
        <v>3565</v>
      </c>
      <c r="C1727" s="280"/>
      <c r="D1727" s="280"/>
      <c r="E1727" s="282">
        <v>45</v>
      </c>
    </row>
    <row r="1728" spans="1:5" ht="40.799999999999997" x14ac:dyDescent="0.3">
      <c r="A1728" s="283">
        <v>181125</v>
      </c>
      <c r="B1728" s="279" t="s">
        <v>3566</v>
      </c>
      <c r="C1728" s="280"/>
      <c r="D1728" s="280"/>
      <c r="E1728" s="282">
        <v>45</v>
      </c>
    </row>
    <row r="1729" spans="1:5" ht="40.799999999999997" x14ac:dyDescent="0.3">
      <c r="A1729" s="283">
        <v>181126</v>
      </c>
      <c r="B1729" s="279" t="s">
        <v>3567</v>
      </c>
      <c r="C1729" s="280"/>
      <c r="D1729" s="280"/>
      <c r="E1729" s="282">
        <v>45</v>
      </c>
    </row>
    <row r="1730" spans="1:5" ht="30.6" x14ac:dyDescent="0.3">
      <c r="A1730" s="283">
        <v>197686</v>
      </c>
      <c r="B1730" s="279" t="s">
        <v>3568</v>
      </c>
      <c r="C1730" s="280"/>
      <c r="D1730" s="280"/>
      <c r="E1730" s="282">
        <v>45</v>
      </c>
    </row>
    <row r="1731" spans="1:5" ht="30.6" x14ac:dyDescent="0.3">
      <c r="A1731" s="283">
        <v>214105</v>
      </c>
      <c r="B1731" s="279" t="s">
        <v>3569</v>
      </c>
      <c r="C1731" s="280"/>
      <c r="D1731" s="280"/>
      <c r="E1731" s="282">
        <v>45</v>
      </c>
    </row>
    <row r="1732" spans="1:5" ht="51" x14ac:dyDescent="0.3">
      <c r="A1732" s="283">
        <v>225365</v>
      </c>
      <c r="B1732" s="281" t="s">
        <v>3570</v>
      </c>
      <c r="C1732" s="280"/>
      <c r="D1732" s="280"/>
      <c r="E1732" s="282">
        <v>45</v>
      </c>
    </row>
    <row r="1733" spans="1:5" ht="30.6" x14ac:dyDescent="0.3">
      <c r="A1733" s="283">
        <v>232955</v>
      </c>
      <c r="B1733" s="279" t="s">
        <v>3571</v>
      </c>
      <c r="C1733" s="280"/>
      <c r="D1733" s="280"/>
      <c r="E1733" s="282">
        <v>45</v>
      </c>
    </row>
    <row r="1734" spans="1:5" ht="30.6" x14ac:dyDescent="0.3">
      <c r="A1734" s="283">
        <v>249597</v>
      </c>
      <c r="B1734" s="281" t="s">
        <v>3572</v>
      </c>
      <c r="C1734" s="280"/>
      <c r="D1734" s="280"/>
      <c r="E1734" s="282">
        <v>45</v>
      </c>
    </row>
    <row r="1735" spans="1:5" ht="20.399999999999999" x14ac:dyDescent="0.3">
      <c r="A1735" s="283">
        <v>260134</v>
      </c>
      <c r="B1735" s="281" t="s">
        <v>3573</v>
      </c>
      <c r="C1735" s="280"/>
      <c r="D1735" s="280"/>
      <c r="E1735" s="282">
        <v>45</v>
      </c>
    </row>
    <row r="1736" spans="1:5" ht="30.6" x14ac:dyDescent="0.3">
      <c r="A1736" s="283">
        <v>298244</v>
      </c>
      <c r="B1736" s="281" t="s">
        <v>3574</v>
      </c>
      <c r="C1736" s="280"/>
      <c r="D1736" s="280"/>
      <c r="E1736" s="282">
        <v>45</v>
      </c>
    </row>
    <row r="1737" spans="1:5" ht="20.399999999999999" x14ac:dyDescent="0.3">
      <c r="A1737" s="283">
        <v>310961</v>
      </c>
      <c r="B1737" s="281" t="s">
        <v>3575</v>
      </c>
      <c r="C1737" s="280"/>
      <c r="D1737" s="280"/>
      <c r="E1737" s="282">
        <v>45</v>
      </c>
    </row>
    <row r="1738" spans="1:5" ht="20.399999999999999" x14ac:dyDescent="0.3">
      <c r="A1738" s="283">
        <v>310962</v>
      </c>
      <c r="B1738" s="279" t="s">
        <v>3576</v>
      </c>
      <c r="C1738" s="280"/>
      <c r="D1738" s="280"/>
      <c r="E1738" s="282">
        <v>45</v>
      </c>
    </row>
    <row r="1739" spans="1:5" ht="40.799999999999997" x14ac:dyDescent="0.3">
      <c r="A1739" s="283">
        <v>315536</v>
      </c>
      <c r="B1739" s="279" t="s">
        <v>3577</v>
      </c>
      <c r="C1739" s="280"/>
      <c r="D1739" s="280">
        <v>1.5</v>
      </c>
      <c r="E1739" s="280">
        <v>43</v>
      </c>
    </row>
    <row r="1740" spans="1:5" ht="20.399999999999999" x14ac:dyDescent="0.3">
      <c r="A1740" s="283">
        <v>319734</v>
      </c>
      <c r="B1740" s="279" t="s">
        <v>3578</v>
      </c>
      <c r="C1740" s="280"/>
      <c r="D1740" s="280"/>
      <c r="E1740" s="282">
        <v>45</v>
      </c>
    </row>
    <row r="1741" spans="1:5" ht="20.399999999999999" x14ac:dyDescent="0.3">
      <c r="A1741" s="283">
        <v>320754</v>
      </c>
      <c r="B1741" s="281" t="s">
        <v>3579</v>
      </c>
      <c r="C1741" s="280"/>
      <c r="D1741" s="280"/>
      <c r="E1741" s="282">
        <v>45</v>
      </c>
    </row>
    <row r="1742" spans="1:5" ht="30.6" x14ac:dyDescent="0.3">
      <c r="A1742" s="283">
        <v>320760</v>
      </c>
      <c r="B1742" s="279" t="s">
        <v>3580</v>
      </c>
      <c r="C1742" s="280"/>
      <c r="D1742" s="280"/>
      <c r="E1742" s="282">
        <v>45</v>
      </c>
    </row>
    <row r="1743" spans="1:5" ht="20.399999999999999" x14ac:dyDescent="0.3">
      <c r="A1743" s="283">
        <v>320761</v>
      </c>
      <c r="B1743" s="281" t="s">
        <v>3581</v>
      </c>
      <c r="C1743" s="280"/>
      <c r="D1743" s="280"/>
      <c r="E1743" s="282">
        <v>45</v>
      </c>
    </row>
    <row r="1744" spans="1:5" ht="20.399999999999999" x14ac:dyDescent="0.3">
      <c r="A1744" s="283">
        <v>320764</v>
      </c>
      <c r="B1744" s="281" t="s">
        <v>3582</v>
      </c>
      <c r="C1744" s="280"/>
      <c r="D1744" s="280"/>
      <c r="E1744" s="282">
        <v>45</v>
      </c>
    </row>
    <row r="1745" spans="1:5" ht="20.399999999999999" x14ac:dyDescent="0.3">
      <c r="A1745" s="283">
        <v>320766</v>
      </c>
      <c r="B1745" s="281" t="s">
        <v>3583</v>
      </c>
      <c r="C1745" s="280"/>
      <c r="D1745" s="280"/>
      <c r="E1745" s="282">
        <v>45</v>
      </c>
    </row>
    <row r="1746" spans="1:5" ht="20.399999999999999" x14ac:dyDescent="0.3">
      <c r="A1746" s="283">
        <v>320769</v>
      </c>
      <c r="B1746" s="281" t="s">
        <v>3584</v>
      </c>
      <c r="C1746" s="280"/>
      <c r="D1746" s="280"/>
      <c r="E1746" s="282">
        <v>45</v>
      </c>
    </row>
    <row r="1747" spans="1:5" ht="30.6" x14ac:dyDescent="0.3">
      <c r="A1747" s="283">
        <v>320771</v>
      </c>
      <c r="B1747" s="279" t="s">
        <v>3585</v>
      </c>
      <c r="C1747" s="280"/>
      <c r="D1747" s="280"/>
      <c r="E1747" s="282">
        <v>45</v>
      </c>
    </row>
    <row r="1748" spans="1:5" ht="30.6" x14ac:dyDescent="0.3">
      <c r="A1748" s="283">
        <v>320772</v>
      </c>
      <c r="B1748" s="279" t="s">
        <v>3586</v>
      </c>
      <c r="C1748" s="280"/>
      <c r="D1748" s="280"/>
      <c r="E1748" s="282">
        <v>45</v>
      </c>
    </row>
    <row r="1749" spans="1:5" ht="30.6" x14ac:dyDescent="0.3">
      <c r="A1749" s="283">
        <v>320773</v>
      </c>
      <c r="B1749" s="279" t="s">
        <v>3587</v>
      </c>
      <c r="C1749" s="280"/>
      <c r="D1749" s="280"/>
      <c r="E1749" s="282">
        <v>45</v>
      </c>
    </row>
    <row r="1750" spans="1:5" ht="30.6" x14ac:dyDescent="0.3">
      <c r="A1750" s="283">
        <v>320774</v>
      </c>
      <c r="B1750" s="281" t="s">
        <v>3588</v>
      </c>
      <c r="C1750" s="280"/>
      <c r="D1750" s="280"/>
      <c r="E1750" s="282">
        <v>45</v>
      </c>
    </row>
    <row r="1751" spans="1:5" ht="30.6" x14ac:dyDescent="0.3">
      <c r="A1751" s="283">
        <v>320775</v>
      </c>
      <c r="B1751" s="279" t="s">
        <v>3589</v>
      </c>
      <c r="C1751" s="280"/>
      <c r="D1751" s="280"/>
      <c r="E1751" s="282">
        <v>45</v>
      </c>
    </row>
    <row r="1752" spans="1:5" ht="30.6" x14ac:dyDescent="0.3">
      <c r="A1752" s="283">
        <v>320776</v>
      </c>
      <c r="B1752" s="281" t="s">
        <v>3590</v>
      </c>
      <c r="C1752" s="280"/>
      <c r="D1752" s="280"/>
      <c r="E1752" s="282">
        <v>45</v>
      </c>
    </row>
    <row r="1753" spans="1:5" ht="30.6" x14ac:dyDescent="0.3">
      <c r="A1753" s="283">
        <v>320777</v>
      </c>
      <c r="B1753" s="281" t="s">
        <v>3591</v>
      </c>
      <c r="C1753" s="280"/>
      <c r="D1753" s="280"/>
      <c r="E1753" s="282">
        <v>45</v>
      </c>
    </row>
    <row r="1754" spans="1:5" ht="20.399999999999999" x14ac:dyDescent="0.3">
      <c r="A1754" s="283">
        <v>320778</v>
      </c>
      <c r="B1754" s="281" t="s">
        <v>3592</v>
      </c>
      <c r="C1754" s="280"/>
      <c r="D1754" s="280"/>
      <c r="E1754" s="282">
        <v>45</v>
      </c>
    </row>
    <row r="1755" spans="1:5" ht="20.399999999999999" x14ac:dyDescent="0.3">
      <c r="A1755" s="283">
        <v>320779</v>
      </c>
      <c r="B1755" s="281" t="s">
        <v>3593</v>
      </c>
      <c r="C1755" s="280"/>
      <c r="D1755" s="280"/>
      <c r="E1755" s="282">
        <v>45</v>
      </c>
    </row>
    <row r="1756" spans="1:5" ht="20.399999999999999" x14ac:dyDescent="0.3">
      <c r="A1756" s="283">
        <v>320780</v>
      </c>
      <c r="B1756" s="279" t="s">
        <v>3594</v>
      </c>
      <c r="C1756" s="280"/>
      <c r="D1756" s="280"/>
      <c r="E1756" s="282">
        <v>45</v>
      </c>
    </row>
    <row r="1757" spans="1:5" ht="20.399999999999999" x14ac:dyDescent="0.3">
      <c r="A1757" s="283">
        <v>320782</v>
      </c>
      <c r="B1757" s="279" t="s">
        <v>3595</v>
      </c>
      <c r="C1757" s="280"/>
      <c r="D1757" s="280"/>
      <c r="E1757" s="282">
        <v>45</v>
      </c>
    </row>
    <row r="1758" spans="1:5" ht="20.399999999999999" x14ac:dyDescent="0.3">
      <c r="A1758" s="283">
        <v>320784</v>
      </c>
      <c r="B1758" s="279" t="s">
        <v>3596</v>
      </c>
      <c r="C1758" s="280"/>
      <c r="D1758" s="280"/>
      <c r="E1758" s="282">
        <v>45</v>
      </c>
    </row>
    <row r="1759" spans="1:5" ht="20.399999999999999" x14ac:dyDescent="0.3">
      <c r="A1759" s="283">
        <v>320785</v>
      </c>
      <c r="B1759" s="279" t="s">
        <v>3597</v>
      </c>
      <c r="C1759" s="280"/>
      <c r="D1759" s="280"/>
      <c r="E1759" s="282">
        <v>45</v>
      </c>
    </row>
    <row r="1760" spans="1:5" ht="20.399999999999999" x14ac:dyDescent="0.3">
      <c r="A1760" s="283">
        <v>320787</v>
      </c>
      <c r="B1760" s="279" t="s">
        <v>3598</v>
      </c>
      <c r="C1760" s="280"/>
      <c r="D1760" s="280"/>
      <c r="E1760" s="282">
        <v>45</v>
      </c>
    </row>
    <row r="1761" spans="1:5" ht="20.399999999999999" x14ac:dyDescent="0.3">
      <c r="A1761" s="283">
        <v>320788</v>
      </c>
      <c r="B1761" s="281" t="s">
        <v>3599</v>
      </c>
      <c r="C1761" s="280"/>
      <c r="D1761" s="280"/>
      <c r="E1761" s="282">
        <v>45</v>
      </c>
    </row>
    <row r="1762" spans="1:5" ht="20.399999999999999" x14ac:dyDescent="0.3">
      <c r="A1762" s="283">
        <v>320966</v>
      </c>
      <c r="B1762" s="281" t="s">
        <v>3600</v>
      </c>
      <c r="C1762" s="280"/>
      <c r="D1762" s="280"/>
      <c r="E1762" s="282">
        <v>45</v>
      </c>
    </row>
    <row r="1763" spans="1:5" ht="20.399999999999999" x14ac:dyDescent="0.3">
      <c r="A1763" s="283">
        <v>320967</v>
      </c>
      <c r="B1763" s="281" t="s">
        <v>3601</v>
      </c>
      <c r="C1763" s="280"/>
      <c r="D1763" s="280"/>
      <c r="E1763" s="282">
        <v>45</v>
      </c>
    </row>
    <row r="1764" spans="1:5" ht="20.399999999999999" x14ac:dyDescent="0.3">
      <c r="A1764" s="283">
        <v>320968</v>
      </c>
      <c r="B1764" s="281" t="s">
        <v>3602</v>
      </c>
      <c r="C1764" s="280"/>
      <c r="D1764" s="280"/>
      <c r="E1764" s="282">
        <v>45</v>
      </c>
    </row>
    <row r="1765" spans="1:5" ht="20.399999999999999" x14ac:dyDescent="0.3">
      <c r="A1765" s="283">
        <v>320979</v>
      </c>
      <c r="B1765" s="279" t="s">
        <v>3603</v>
      </c>
      <c r="C1765" s="280"/>
      <c r="D1765" s="280"/>
      <c r="E1765" s="282">
        <v>45</v>
      </c>
    </row>
    <row r="1766" spans="1:5" ht="20.399999999999999" x14ac:dyDescent="0.3">
      <c r="A1766" s="283">
        <v>320987</v>
      </c>
      <c r="B1766" s="279" t="s">
        <v>3604</v>
      </c>
      <c r="C1766" s="280"/>
      <c r="D1766" s="280"/>
      <c r="E1766" s="282">
        <v>45</v>
      </c>
    </row>
    <row r="1767" spans="1:5" ht="20.399999999999999" x14ac:dyDescent="0.3">
      <c r="A1767" s="283">
        <v>320990</v>
      </c>
      <c r="B1767" s="279" t="s">
        <v>3605</v>
      </c>
      <c r="C1767" s="280"/>
      <c r="D1767" s="280"/>
      <c r="E1767" s="282">
        <v>45</v>
      </c>
    </row>
    <row r="1768" spans="1:5" ht="20.399999999999999" x14ac:dyDescent="0.3">
      <c r="A1768" s="283">
        <v>320997</v>
      </c>
      <c r="B1768" s="279" t="s">
        <v>3606</v>
      </c>
      <c r="C1768" s="280"/>
      <c r="D1768" s="280"/>
      <c r="E1768" s="282">
        <v>45</v>
      </c>
    </row>
    <row r="1769" spans="1:5" ht="20.399999999999999" x14ac:dyDescent="0.3">
      <c r="A1769" s="283">
        <v>320999</v>
      </c>
      <c r="B1769" s="279" t="s">
        <v>3607</v>
      </c>
      <c r="C1769" s="280"/>
      <c r="D1769" s="280"/>
      <c r="E1769" s="282">
        <v>45</v>
      </c>
    </row>
    <row r="1770" spans="1:5" ht="20.399999999999999" x14ac:dyDescent="0.3">
      <c r="A1770" s="283">
        <v>321001</v>
      </c>
      <c r="B1770" s="279" t="s">
        <v>3608</v>
      </c>
      <c r="C1770" s="280"/>
      <c r="D1770" s="280"/>
      <c r="E1770" s="282">
        <v>45</v>
      </c>
    </row>
    <row r="1771" spans="1:5" ht="20.399999999999999" x14ac:dyDescent="0.3">
      <c r="A1771" s="283">
        <v>321002</v>
      </c>
      <c r="B1771" s="281" t="s">
        <v>3609</v>
      </c>
      <c r="C1771" s="280"/>
      <c r="D1771" s="280"/>
      <c r="E1771" s="282">
        <v>45</v>
      </c>
    </row>
    <row r="1772" spans="1:5" ht="20.399999999999999" x14ac:dyDescent="0.3">
      <c r="A1772" s="283">
        <v>321003</v>
      </c>
      <c r="B1772" s="281" t="s">
        <v>3610</v>
      </c>
      <c r="C1772" s="280"/>
      <c r="D1772" s="280"/>
      <c r="E1772" s="282">
        <v>45</v>
      </c>
    </row>
    <row r="1773" spans="1:5" ht="20.399999999999999" x14ac:dyDescent="0.3">
      <c r="A1773" s="283">
        <v>321005</v>
      </c>
      <c r="B1773" s="281" t="s">
        <v>3611</v>
      </c>
      <c r="C1773" s="280"/>
      <c r="D1773" s="280"/>
      <c r="E1773" s="282">
        <v>45</v>
      </c>
    </row>
    <row r="1774" spans="1:5" ht="20.399999999999999" x14ac:dyDescent="0.3">
      <c r="A1774" s="283">
        <v>321006</v>
      </c>
      <c r="B1774" s="279" t="s">
        <v>3612</v>
      </c>
      <c r="C1774" s="280"/>
      <c r="D1774" s="280"/>
      <c r="E1774" s="282">
        <v>45</v>
      </c>
    </row>
    <row r="1775" spans="1:5" ht="20.399999999999999" x14ac:dyDescent="0.3">
      <c r="A1775" s="283">
        <v>321007</v>
      </c>
      <c r="B1775" s="279" t="s">
        <v>3613</v>
      </c>
      <c r="C1775" s="280"/>
      <c r="D1775" s="280"/>
      <c r="E1775" s="282">
        <v>45</v>
      </c>
    </row>
    <row r="1776" spans="1:5" ht="20.399999999999999" x14ac:dyDescent="0.3">
      <c r="A1776" s="283">
        <v>321008</v>
      </c>
      <c r="B1776" s="279" t="s">
        <v>3614</v>
      </c>
      <c r="C1776" s="280"/>
      <c r="D1776" s="280"/>
      <c r="E1776" s="282">
        <v>45</v>
      </c>
    </row>
    <row r="1777" spans="1:5" ht="20.399999999999999" x14ac:dyDescent="0.3">
      <c r="A1777" s="283">
        <v>321009</v>
      </c>
      <c r="B1777" s="279" t="s">
        <v>3615</v>
      </c>
      <c r="C1777" s="280"/>
      <c r="D1777" s="280"/>
      <c r="E1777" s="282">
        <v>45</v>
      </c>
    </row>
    <row r="1778" spans="1:5" ht="20.399999999999999" x14ac:dyDescent="0.3">
      <c r="A1778" s="283">
        <v>321010</v>
      </c>
      <c r="B1778" s="279" t="s">
        <v>3616</v>
      </c>
      <c r="C1778" s="280"/>
      <c r="D1778" s="280"/>
      <c r="E1778" s="282">
        <v>45</v>
      </c>
    </row>
    <row r="1779" spans="1:5" ht="51" x14ac:dyDescent="0.3">
      <c r="A1779" s="283">
        <v>340840</v>
      </c>
      <c r="B1779" s="279" t="s">
        <v>3617</v>
      </c>
      <c r="C1779" s="280"/>
      <c r="D1779" s="280">
        <v>1.5</v>
      </c>
      <c r="E1779" s="280">
        <v>43</v>
      </c>
    </row>
    <row r="1780" spans="1:5" ht="30.6" x14ac:dyDescent="0.3">
      <c r="A1780" s="283">
        <v>64698</v>
      </c>
      <c r="B1780" s="281" t="s">
        <v>3618</v>
      </c>
      <c r="C1780" s="280"/>
      <c r="D1780" s="280"/>
      <c r="E1780" s="282">
        <v>45</v>
      </c>
    </row>
    <row r="1781" spans="1:5" ht="20.399999999999999" x14ac:dyDescent="0.3">
      <c r="A1781" s="283">
        <v>64702</v>
      </c>
      <c r="B1781" s="281" t="s">
        <v>3619</v>
      </c>
      <c r="C1781" s="280"/>
      <c r="D1781" s="280"/>
      <c r="E1781" s="282">
        <v>45</v>
      </c>
    </row>
    <row r="1782" spans="1:5" ht="20.399999999999999" x14ac:dyDescent="0.3">
      <c r="A1782" s="283">
        <v>64710</v>
      </c>
      <c r="B1782" s="281" t="s">
        <v>3620</v>
      </c>
      <c r="C1782" s="280"/>
      <c r="D1782" s="280"/>
      <c r="E1782" s="282">
        <v>45</v>
      </c>
    </row>
    <row r="1783" spans="1:5" ht="40.799999999999997" x14ac:dyDescent="0.3">
      <c r="A1783" s="283">
        <v>64712</v>
      </c>
      <c r="B1783" s="281" t="s">
        <v>3621</v>
      </c>
      <c r="C1783" s="280"/>
      <c r="D1783" s="280"/>
      <c r="E1783" s="282">
        <v>45</v>
      </c>
    </row>
    <row r="1784" spans="1:5" ht="40.799999999999997" x14ac:dyDescent="0.3">
      <c r="A1784" s="283">
        <v>64720</v>
      </c>
      <c r="B1784" s="279" t="s">
        <v>3622</v>
      </c>
      <c r="C1784" s="280"/>
      <c r="D1784" s="280"/>
      <c r="E1784" s="282">
        <v>45</v>
      </c>
    </row>
    <row r="1785" spans="1:5" ht="20.399999999999999" x14ac:dyDescent="0.3">
      <c r="A1785" s="283">
        <v>64819</v>
      </c>
      <c r="B1785" s="279" t="s">
        <v>3623</v>
      </c>
      <c r="C1785" s="280"/>
      <c r="D1785" s="280"/>
      <c r="E1785" s="282">
        <v>45</v>
      </c>
    </row>
    <row r="1786" spans="1:5" ht="20.399999999999999" x14ac:dyDescent="0.3">
      <c r="A1786" s="283">
        <v>64820</v>
      </c>
      <c r="B1786" s="279" t="s">
        <v>3624</v>
      </c>
      <c r="C1786" s="280"/>
      <c r="D1786" s="280"/>
      <c r="E1786" s="282">
        <v>45</v>
      </c>
    </row>
    <row r="1787" spans="1:5" ht="20.399999999999999" x14ac:dyDescent="0.3">
      <c r="A1787" s="283">
        <v>64824</v>
      </c>
      <c r="B1787" s="279" t="s">
        <v>3625</v>
      </c>
      <c r="C1787" s="280"/>
      <c r="D1787" s="280"/>
      <c r="E1787" s="282">
        <v>45</v>
      </c>
    </row>
    <row r="1788" spans="1:5" ht="30.6" x14ac:dyDescent="0.3">
      <c r="A1788" s="283">
        <v>64834</v>
      </c>
      <c r="B1788" s="279" t="s">
        <v>3626</v>
      </c>
      <c r="C1788" s="280"/>
      <c r="D1788" s="280"/>
      <c r="E1788" s="282">
        <v>45</v>
      </c>
    </row>
    <row r="1789" spans="1:5" ht="40.799999999999997" x14ac:dyDescent="0.3">
      <c r="A1789" s="283">
        <v>64868</v>
      </c>
      <c r="B1789" s="281" t="s">
        <v>3627</v>
      </c>
      <c r="C1789" s="280"/>
      <c r="D1789" s="280"/>
      <c r="E1789" s="282">
        <v>45</v>
      </c>
    </row>
    <row r="1790" spans="1:5" ht="30.6" x14ac:dyDescent="0.3">
      <c r="A1790" s="283">
        <v>64875</v>
      </c>
      <c r="B1790" s="281" t="s">
        <v>3628</v>
      </c>
      <c r="C1790" s="280"/>
      <c r="D1790" s="280"/>
      <c r="E1790" s="282">
        <v>45</v>
      </c>
    </row>
    <row r="1791" spans="1:5" ht="20.399999999999999" x14ac:dyDescent="0.3">
      <c r="A1791" s="283">
        <v>64876</v>
      </c>
      <c r="B1791" s="281" t="s">
        <v>3629</v>
      </c>
      <c r="C1791" s="280"/>
      <c r="D1791" s="280"/>
      <c r="E1791" s="282">
        <v>45</v>
      </c>
    </row>
    <row r="1792" spans="1:5" ht="20.399999999999999" x14ac:dyDescent="0.3">
      <c r="A1792" s="283">
        <v>64877</v>
      </c>
      <c r="B1792" s="281" t="s">
        <v>3630</v>
      </c>
      <c r="C1792" s="280"/>
      <c r="D1792" s="280"/>
      <c r="E1792" s="282">
        <v>45</v>
      </c>
    </row>
    <row r="1793" spans="1:5" ht="30.6" x14ac:dyDescent="0.3">
      <c r="A1793" s="283">
        <v>64878</v>
      </c>
      <c r="B1793" s="279" t="s">
        <v>3631</v>
      </c>
      <c r="C1793" s="280"/>
      <c r="D1793" s="280"/>
      <c r="E1793" s="282">
        <v>45</v>
      </c>
    </row>
    <row r="1794" spans="1:5" ht="40.799999999999997" x14ac:dyDescent="0.3">
      <c r="A1794" s="283">
        <v>64882</v>
      </c>
      <c r="B1794" s="281" t="s">
        <v>3632</v>
      </c>
      <c r="C1794" s="280"/>
      <c r="D1794" s="280"/>
      <c r="E1794" s="282">
        <v>45</v>
      </c>
    </row>
    <row r="1795" spans="1:5" ht="20.399999999999999" x14ac:dyDescent="0.3">
      <c r="A1795" s="283">
        <v>64934</v>
      </c>
      <c r="B1795" s="279" t="s">
        <v>3633</v>
      </c>
      <c r="C1795" s="280"/>
      <c r="D1795" s="280"/>
      <c r="E1795" s="282">
        <v>45</v>
      </c>
    </row>
    <row r="1796" spans="1:5" ht="20.399999999999999" x14ac:dyDescent="0.3">
      <c r="A1796" s="283">
        <v>64939</v>
      </c>
      <c r="B1796" s="281" t="s">
        <v>3634</v>
      </c>
      <c r="C1796" s="280"/>
      <c r="D1796" s="280"/>
      <c r="E1796" s="282">
        <v>45</v>
      </c>
    </row>
    <row r="1797" spans="1:5" ht="30.6" x14ac:dyDescent="0.3">
      <c r="A1797" s="283">
        <v>116231</v>
      </c>
      <c r="B1797" s="279" t="s">
        <v>3635</v>
      </c>
      <c r="C1797" s="280"/>
      <c r="D1797" s="280"/>
      <c r="E1797" s="282">
        <v>45</v>
      </c>
    </row>
    <row r="1798" spans="1:5" ht="30.6" x14ac:dyDescent="0.3">
      <c r="A1798" s="283">
        <v>116302</v>
      </c>
      <c r="B1798" s="281" t="s">
        <v>3636</v>
      </c>
      <c r="C1798" s="280"/>
      <c r="D1798" s="280"/>
      <c r="E1798" s="280">
        <v>34</v>
      </c>
    </row>
    <row r="1799" spans="1:5" ht="40.799999999999997" x14ac:dyDescent="0.3">
      <c r="A1799" s="283">
        <v>116303</v>
      </c>
      <c r="B1799" s="279" t="s">
        <v>3637</v>
      </c>
      <c r="C1799" s="280"/>
      <c r="D1799" s="280"/>
      <c r="E1799" s="280">
        <v>34</v>
      </c>
    </row>
    <row r="1800" spans="1:5" ht="30.6" x14ac:dyDescent="0.3">
      <c r="A1800" s="283">
        <v>116324</v>
      </c>
      <c r="B1800" s="281" t="s">
        <v>3638</v>
      </c>
      <c r="C1800" s="280"/>
      <c r="D1800" s="280"/>
      <c r="E1800" s="280">
        <v>34</v>
      </c>
    </row>
  </sheetData>
  <autoFilter ref="A1:F1800" xr:uid="{00000000-0009-0000-0000-000005000000}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24"/>
  <sheetViews>
    <sheetView workbookViewId="0">
      <selection activeCell="J37" sqref="J37"/>
    </sheetView>
  </sheetViews>
  <sheetFormatPr defaultRowHeight="14.4" x14ac:dyDescent="0.3"/>
  <cols>
    <col min="1" max="1" width="3.88671875" customWidth="1"/>
    <col min="2" max="2" width="36.44140625" customWidth="1"/>
    <col min="3" max="3" width="8.77734375" customWidth="1"/>
    <col min="4" max="4" width="7.5546875" customWidth="1"/>
    <col min="5" max="5" width="13" customWidth="1"/>
    <col min="6" max="6" width="8" customWidth="1"/>
    <col min="7" max="7" width="10.88671875" customWidth="1"/>
    <col min="10" max="10" width="21.109375" customWidth="1"/>
  </cols>
  <sheetData>
    <row r="1" spans="1:17" ht="14.4" customHeight="1" x14ac:dyDescent="0.3">
      <c r="A1" s="602" t="s">
        <v>1723</v>
      </c>
      <c r="B1" s="603"/>
      <c r="C1" s="603"/>
      <c r="D1" s="603"/>
      <c r="E1" s="606" t="str">
        <f>J1</f>
        <v>18/Z001</v>
      </c>
      <c r="F1" s="606"/>
      <c r="G1" s="607"/>
      <c r="H1" s="49"/>
      <c r="I1" s="214"/>
      <c r="J1" s="266" t="str">
        <f>'kalkulace dílců'!D191</f>
        <v>18/Z001</v>
      </c>
      <c r="K1" s="110"/>
      <c r="L1" s="214"/>
      <c r="M1" s="214"/>
      <c r="N1" s="214"/>
      <c r="O1" s="214"/>
      <c r="P1" s="214"/>
      <c r="Q1" s="18"/>
    </row>
    <row r="2" spans="1:17" ht="14.4" customHeight="1" thickBot="1" x14ac:dyDescent="0.35">
      <c r="A2" s="604"/>
      <c r="B2" s="605"/>
      <c r="C2" s="605"/>
      <c r="D2" s="605"/>
      <c r="E2" s="608"/>
      <c r="F2" s="608"/>
      <c r="G2" s="609"/>
      <c r="H2" s="49"/>
      <c r="I2" s="214"/>
      <c r="J2" s="110"/>
      <c r="K2" s="110"/>
      <c r="L2" s="214"/>
      <c r="M2" s="214"/>
      <c r="N2" s="214"/>
      <c r="O2" s="214"/>
      <c r="P2" s="214"/>
      <c r="Q2" s="18"/>
    </row>
    <row r="3" spans="1:17" ht="15" thickBot="1" x14ac:dyDescent="0.35">
      <c r="A3" s="134"/>
      <c r="B3" s="135"/>
      <c r="C3" s="135"/>
      <c r="D3" s="135"/>
      <c r="E3" s="136"/>
      <c r="F3" s="136"/>
      <c r="G3" s="137"/>
      <c r="H3" s="49"/>
      <c r="I3" s="214"/>
      <c r="J3" s="110"/>
      <c r="K3" s="110"/>
      <c r="L3" s="214"/>
      <c r="M3" s="214"/>
      <c r="N3" s="214"/>
      <c r="O3" s="214"/>
      <c r="P3" s="214"/>
      <c r="Q3" s="18"/>
    </row>
    <row r="4" spans="1:17" x14ac:dyDescent="0.3">
      <c r="A4" s="600" t="s">
        <v>1713</v>
      </c>
      <c r="B4" s="601"/>
      <c r="C4" s="156" t="s">
        <v>1714</v>
      </c>
      <c r="D4" s="157"/>
      <c r="E4" s="610" t="s">
        <v>1724</v>
      </c>
      <c r="F4" s="610"/>
      <c r="G4" s="611"/>
      <c r="H4" s="49"/>
      <c r="I4" s="214"/>
      <c r="J4" s="110"/>
      <c r="K4" s="110"/>
      <c r="L4" s="214"/>
      <c r="M4" s="214"/>
      <c r="N4" s="214"/>
      <c r="O4" s="214"/>
      <c r="P4" s="214"/>
      <c r="Q4" s="18"/>
    </row>
    <row r="5" spans="1:17" ht="17.399999999999999" x14ac:dyDescent="0.3">
      <c r="A5" s="149"/>
      <c r="B5" s="150" t="s">
        <v>1715</v>
      </c>
      <c r="C5" s="158"/>
      <c r="D5" s="159"/>
      <c r="E5" s="612" t="str">
        <f>J5</f>
        <v>Jméno Přímení</v>
      </c>
      <c r="F5" s="612"/>
      <c r="G5" s="613"/>
      <c r="H5" s="49"/>
      <c r="I5" s="214"/>
      <c r="J5" s="266" t="str">
        <f>'kalkulace dílců'!D190</f>
        <v>Jméno Přímení</v>
      </c>
      <c r="K5" s="110"/>
      <c r="L5" s="214"/>
      <c r="M5" s="214"/>
      <c r="N5" s="214"/>
      <c r="O5" s="214"/>
      <c r="P5" s="214"/>
      <c r="Q5" s="18"/>
    </row>
    <row r="6" spans="1:17" x14ac:dyDescent="0.3">
      <c r="A6" s="151"/>
      <c r="B6" s="152" t="s">
        <v>1716</v>
      </c>
      <c r="C6" s="592" t="s">
        <v>1726</v>
      </c>
      <c r="D6" s="593"/>
      <c r="E6" s="594">
        <f>J6</f>
        <v>43181</v>
      </c>
      <c r="F6" s="594"/>
      <c r="G6" s="595"/>
      <c r="H6" s="49"/>
      <c r="I6" s="214"/>
      <c r="J6" s="266">
        <f>'kalkulace dílců'!D189</f>
        <v>43181</v>
      </c>
      <c r="K6" s="110"/>
      <c r="L6" s="214"/>
      <c r="M6" s="214"/>
      <c r="N6" s="214"/>
      <c r="O6" s="214"/>
      <c r="P6" s="214"/>
      <c r="Q6" s="18"/>
    </row>
    <row r="7" spans="1:17" x14ac:dyDescent="0.3">
      <c r="A7" s="151"/>
      <c r="B7" s="153"/>
      <c r="C7" s="592" t="s">
        <v>1725</v>
      </c>
      <c r="D7" s="593"/>
      <c r="E7" s="594">
        <f>J7</f>
        <v>0</v>
      </c>
      <c r="F7" s="594"/>
      <c r="G7" s="595"/>
      <c r="H7" s="49"/>
      <c r="I7" s="214"/>
      <c r="J7" s="266">
        <f>'kalkulace dílců'!I189</f>
        <v>0</v>
      </c>
      <c r="K7" s="110"/>
      <c r="L7" s="214"/>
      <c r="M7" s="214"/>
      <c r="N7" s="214"/>
      <c r="O7" s="214"/>
      <c r="P7" s="214"/>
      <c r="Q7" s="18"/>
    </row>
    <row r="8" spans="1:17" ht="15" thickBot="1" x14ac:dyDescent="0.35">
      <c r="A8" s="154"/>
      <c r="B8" s="155"/>
      <c r="C8" s="160"/>
      <c r="D8" s="161"/>
      <c r="E8" s="161"/>
      <c r="F8" s="161"/>
      <c r="G8" s="162"/>
      <c r="H8" s="49"/>
      <c r="I8" s="214"/>
      <c r="J8" s="266"/>
      <c r="K8" s="110"/>
      <c r="L8" s="214"/>
      <c r="M8" s="214"/>
      <c r="N8" s="214"/>
      <c r="O8" s="214"/>
      <c r="P8" s="214"/>
      <c r="Q8" s="18"/>
    </row>
    <row r="9" spans="1:17" ht="14.4" customHeight="1" x14ac:dyDescent="0.3">
      <c r="A9" s="584" t="str">
        <f>J1</f>
        <v>18/Z001</v>
      </c>
      <c r="B9" s="585"/>
      <c r="C9" s="163"/>
      <c r="D9" s="590" t="str">
        <f>J5</f>
        <v>Jméno Přímení</v>
      </c>
      <c r="E9" s="590"/>
      <c r="F9" s="596">
        <f>J9</f>
        <v>0</v>
      </c>
      <c r="G9" s="597"/>
      <c r="H9" s="49"/>
      <c r="I9" s="214"/>
      <c r="J9" s="266">
        <f>'kalkulace dílců'!D192</f>
        <v>0</v>
      </c>
      <c r="K9" s="110"/>
      <c r="L9" s="214"/>
      <c r="M9" s="214"/>
      <c r="N9" s="214"/>
      <c r="O9" s="214"/>
      <c r="P9" s="214"/>
      <c r="Q9" s="18"/>
    </row>
    <row r="10" spans="1:17" x14ac:dyDescent="0.3">
      <c r="A10" s="586" t="s">
        <v>1749</v>
      </c>
      <c r="B10" s="587"/>
      <c r="C10" s="163"/>
      <c r="D10" s="590"/>
      <c r="E10" s="590"/>
      <c r="F10" s="590"/>
      <c r="G10" s="598"/>
      <c r="H10" s="49"/>
      <c r="I10" s="214"/>
      <c r="J10" s="266"/>
      <c r="K10" s="110"/>
      <c r="L10" s="214"/>
      <c r="M10" s="214"/>
      <c r="N10" s="214"/>
      <c r="O10" s="214"/>
      <c r="P10" s="214"/>
      <c r="Q10" s="18"/>
    </row>
    <row r="11" spans="1:17" ht="15" thickBot="1" x14ac:dyDescent="0.35">
      <c r="A11" s="588"/>
      <c r="B11" s="589"/>
      <c r="C11" s="164"/>
      <c r="D11" s="591"/>
      <c r="E11" s="591"/>
      <c r="F11" s="591"/>
      <c r="G11" s="599"/>
      <c r="H11" s="49"/>
      <c r="I11" s="214"/>
      <c r="J11" s="110"/>
      <c r="K11" s="110"/>
      <c r="L11" s="214"/>
      <c r="M11" s="214"/>
      <c r="N11" s="214"/>
      <c r="O11" s="214"/>
      <c r="P11" s="214"/>
      <c r="Q11" s="18"/>
    </row>
    <row r="12" spans="1:17" x14ac:dyDescent="0.3">
      <c r="A12" s="165" t="s">
        <v>1717</v>
      </c>
      <c r="B12" s="166"/>
      <c r="C12" s="166"/>
      <c r="D12" s="166"/>
      <c r="E12" s="166"/>
      <c r="F12" s="166"/>
      <c r="G12" s="167"/>
      <c r="H12" s="49"/>
      <c r="I12" s="214"/>
      <c r="J12" s="267"/>
      <c r="K12" s="110"/>
      <c r="L12" s="214"/>
      <c r="M12" s="214"/>
      <c r="N12" s="214"/>
      <c r="O12" s="214"/>
      <c r="P12" s="214"/>
      <c r="Q12" s="18"/>
    </row>
    <row r="13" spans="1:17" x14ac:dyDescent="0.3">
      <c r="A13" s="168"/>
      <c r="B13" s="169"/>
      <c r="C13" s="170"/>
      <c r="D13" s="170"/>
      <c r="E13" s="170"/>
      <c r="F13" s="170"/>
      <c r="G13" s="171"/>
      <c r="H13" s="49"/>
      <c r="I13" s="214"/>
      <c r="J13" s="110"/>
      <c r="K13" s="110"/>
      <c r="L13" s="214"/>
      <c r="M13" s="214"/>
      <c r="N13" s="214"/>
      <c r="O13" s="214"/>
      <c r="P13" s="214"/>
      <c r="Q13" s="18"/>
    </row>
    <row r="14" spans="1:17" ht="15" thickBot="1" x14ac:dyDescent="0.35">
      <c r="A14" s="581" t="s">
        <v>1718</v>
      </c>
      <c r="B14" s="580" t="s">
        <v>1719</v>
      </c>
      <c r="C14" s="580" t="s">
        <v>1720</v>
      </c>
      <c r="D14" s="580" t="s">
        <v>1721</v>
      </c>
      <c r="E14" s="580" t="s">
        <v>1727</v>
      </c>
      <c r="F14" s="580" t="s">
        <v>1750</v>
      </c>
      <c r="G14" s="580" t="s">
        <v>1722</v>
      </c>
      <c r="H14" s="49"/>
      <c r="I14" s="214"/>
      <c r="J14" s="110"/>
      <c r="K14" s="110"/>
      <c r="L14" s="214"/>
      <c r="M14" s="214"/>
      <c r="N14" s="214"/>
      <c r="O14" s="214"/>
      <c r="P14" s="214"/>
      <c r="Q14" s="18"/>
    </row>
    <row r="15" spans="1:17" ht="15.6" thickTop="1" thickBot="1" x14ac:dyDescent="0.35">
      <c r="A15" s="581"/>
      <c r="B15" s="581"/>
      <c r="C15" s="581"/>
      <c r="D15" s="581"/>
      <c r="E15" s="581"/>
      <c r="F15" s="582"/>
      <c r="G15" s="581"/>
      <c r="H15" s="49"/>
      <c r="I15" s="214"/>
      <c r="J15" s="110"/>
      <c r="K15" s="110"/>
      <c r="L15" s="214"/>
      <c r="M15" s="214"/>
      <c r="N15" s="214"/>
      <c r="O15" s="214"/>
      <c r="P15" s="214"/>
      <c r="Q15" s="18"/>
    </row>
    <row r="16" spans="1:17" ht="15" thickTop="1" x14ac:dyDescent="0.3">
      <c r="A16" s="580"/>
      <c r="B16" s="580"/>
      <c r="C16" s="580"/>
      <c r="D16" s="580"/>
      <c r="E16" s="580"/>
      <c r="F16" s="583"/>
      <c r="G16" s="580"/>
      <c r="H16" s="49"/>
      <c r="I16" s="214"/>
      <c r="J16" s="110"/>
      <c r="K16" s="110"/>
      <c r="L16" s="214"/>
      <c r="M16" s="214"/>
      <c r="N16" s="214"/>
      <c r="O16" s="214"/>
      <c r="P16" s="214"/>
      <c r="Q16" s="18"/>
    </row>
    <row r="17" spans="1:17" ht="30" customHeight="1" x14ac:dyDescent="0.3">
      <c r="A17" s="138">
        <v>1</v>
      </c>
      <c r="B17" s="139" t="str">
        <f t="shared" ref="B17:B25" si="0">J17</f>
        <v/>
      </c>
      <c r="C17" s="140" t="str">
        <f>'kalkulace dílců'!I135</f>
        <v>0</v>
      </c>
      <c r="D17" s="141" t="s">
        <v>1728</v>
      </c>
      <c r="E17" s="142" t="s">
        <v>1751</v>
      </c>
      <c r="F17" s="143"/>
      <c r="G17" s="144"/>
      <c r="H17" s="49"/>
      <c r="I17" s="214"/>
      <c r="J17" s="110" t="str">
        <f>'kalkulace dílců'!C135</f>
        <v/>
      </c>
      <c r="K17" s="110"/>
      <c r="L17" s="214"/>
      <c r="M17" s="214"/>
      <c r="N17" s="214"/>
      <c r="O17" s="214"/>
      <c r="P17" s="214"/>
      <c r="Q17" s="18"/>
    </row>
    <row r="18" spans="1:17" ht="30" customHeight="1" x14ac:dyDescent="0.3">
      <c r="A18" s="138">
        <v>2</v>
      </c>
      <c r="B18" s="139" t="str">
        <f t="shared" si="0"/>
        <v/>
      </c>
      <c r="C18" s="140" t="str">
        <f>'kalkulace dílců'!I136</f>
        <v>0</v>
      </c>
      <c r="D18" s="141" t="s">
        <v>1728</v>
      </c>
      <c r="E18" s="142" t="s">
        <v>1751</v>
      </c>
      <c r="F18" s="143"/>
      <c r="G18" s="144"/>
      <c r="H18" s="49"/>
      <c r="I18" s="214"/>
      <c r="J18" s="110" t="str">
        <f>'kalkulace dílců'!C136</f>
        <v/>
      </c>
      <c r="K18" s="110"/>
      <c r="L18" s="214"/>
      <c r="M18" s="214"/>
      <c r="N18" s="214"/>
      <c r="O18" s="214"/>
      <c r="P18" s="214"/>
      <c r="Q18" s="18"/>
    </row>
    <row r="19" spans="1:17" ht="30" customHeight="1" x14ac:dyDescent="0.3">
      <c r="A19" s="138">
        <v>3</v>
      </c>
      <c r="B19" s="139" t="str">
        <f t="shared" si="0"/>
        <v/>
      </c>
      <c r="C19" s="140" t="str">
        <f>'kalkulace dílců'!I137</f>
        <v>0</v>
      </c>
      <c r="D19" s="141" t="s">
        <v>1728</v>
      </c>
      <c r="E19" s="142" t="s">
        <v>1751</v>
      </c>
      <c r="F19" s="143"/>
      <c r="G19" s="144"/>
      <c r="H19" s="49"/>
      <c r="I19" s="214"/>
      <c r="J19" s="110" t="str">
        <f>'kalkulace dílců'!C137</f>
        <v/>
      </c>
      <c r="K19" s="110"/>
      <c r="L19" s="214"/>
      <c r="M19" s="214"/>
      <c r="N19" s="214"/>
      <c r="O19" s="214"/>
      <c r="P19" s="214"/>
      <c r="Q19" s="18"/>
    </row>
    <row r="20" spans="1:17" ht="30" customHeight="1" x14ac:dyDescent="0.3">
      <c r="A20" s="138">
        <v>4</v>
      </c>
      <c r="B20" s="139" t="str">
        <f t="shared" si="0"/>
        <v/>
      </c>
      <c r="C20" s="140" t="str">
        <f>'kalkulace dílců'!I138</f>
        <v>0</v>
      </c>
      <c r="D20" s="141" t="s">
        <v>1728</v>
      </c>
      <c r="E20" s="142" t="s">
        <v>1751</v>
      </c>
      <c r="F20" s="143"/>
      <c r="G20" s="144"/>
      <c r="H20" s="49"/>
      <c r="I20" s="214"/>
      <c r="J20" s="110" t="str">
        <f>'kalkulace dílců'!C138</f>
        <v/>
      </c>
      <c r="K20" s="110"/>
      <c r="L20" s="214"/>
      <c r="M20" s="214"/>
      <c r="N20" s="214"/>
      <c r="O20" s="214"/>
      <c r="P20" s="214"/>
      <c r="Q20" s="18"/>
    </row>
    <row r="21" spans="1:17" ht="30" customHeight="1" x14ac:dyDescent="0.3">
      <c r="A21" s="138">
        <v>5</v>
      </c>
      <c r="B21" s="139" t="str">
        <f t="shared" si="0"/>
        <v/>
      </c>
      <c r="C21" s="140" t="str">
        <f>'kalkulace dílců'!I139</f>
        <v>0</v>
      </c>
      <c r="D21" s="141" t="s">
        <v>1728</v>
      </c>
      <c r="E21" s="142" t="s">
        <v>1751</v>
      </c>
      <c r="F21" s="143"/>
      <c r="G21" s="144"/>
      <c r="H21" s="49"/>
      <c r="I21" s="49"/>
      <c r="J21" s="105" t="str">
        <f>'kalkulace dílců'!C139</f>
        <v/>
      </c>
      <c r="K21" s="105"/>
      <c r="L21" s="49"/>
      <c r="M21" s="49"/>
      <c r="N21" s="49"/>
      <c r="O21" s="49"/>
      <c r="P21" s="49"/>
    </row>
    <row r="22" spans="1:17" ht="30" customHeight="1" x14ac:dyDescent="0.3">
      <c r="A22" s="138">
        <v>6</v>
      </c>
      <c r="B22" s="139" t="str">
        <f t="shared" si="0"/>
        <v/>
      </c>
      <c r="C22" s="140" t="str">
        <f>'kalkulace dílců'!I140</f>
        <v>0</v>
      </c>
      <c r="D22" s="141" t="s">
        <v>1728</v>
      </c>
      <c r="E22" s="142" t="s">
        <v>1751</v>
      </c>
      <c r="F22" s="143"/>
      <c r="G22" s="144"/>
      <c r="H22" s="49"/>
      <c r="I22" s="49"/>
      <c r="J22" s="105" t="str">
        <f>'kalkulace dílců'!C140</f>
        <v/>
      </c>
      <c r="K22" s="105"/>
      <c r="L22" s="49"/>
      <c r="M22" s="49"/>
      <c r="N22" s="49"/>
      <c r="O22" s="49"/>
      <c r="P22" s="49"/>
    </row>
    <row r="23" spans="1:17" ht="30" customHeight="1" x14ac:dyDescent="0.3">
      <c r="A23" s="138">
        <v>7</v>
      </c>
      <c r="B23" s="139" t="str">
        <f t="shared" si="0"/>
        <v>není v databázi</v>
      </c>
      <c r="C23" s="140" t="str">
        <f>'kalkulace dílců'!I141</f>
        <v>0</v>
      </c>
      <c r="D23" s="141" t="s">
        <v>1728</v>
      </c>
      <c r="E23" s="142" t="s">
        <v>1751</v>
      </c>
      <c r="F23" s="143"/>
      <c r="G23" s="144"/>
      <c r="H23" s="49"/>
      <c r="I23" s="49"/>
      <c r="J23" s="105" t="str">
        <f>'kalkulace dílců'!C141</f>
        <v>není v databázi</v>
      </c>
      <c r="K23" s="105"/>
      <c r="L23" s="49"/>
      <c r="M23" s="49"/>
      <c r="N23" s="49"/>
      <c r="O23" s="49"/>
      <c r="P23" s="49"/>
    </row>
    <row r="24" spans="1:17" ht="30" customHeight="1" x14ac:dyDescent="0.3">
      <c r="A24" s="138">
        <v>8</v>
      </c>
      <c r="B24" s="139" t="str">
        <f t="shared" si="0"/>
        <v>není v databázi</v>
      </c>
      <c r="C24" s="140" t="str">
        <f>'kalkulace dílců'!I142</f>
        <v>0</v>
      </c>
      <c r="D24" s="141" t="s">
        <v>1728</v>
      </c>
      <c r="E24" s="142" t="s">
        <v>1751</v>
      </c>
      <c r="F24" s="143"/>
      <c r="G24" s="144"/>
      <c r="H24" s="49"/>
      <c r="I24" s="49"/>
      <c r="J24" s="105" t="str">
        <f>'kalkulace dílců'!C142</f>
        <v>není v databázi</v>
      </c>
      <c r="K24" s="105"/>
      <c r="L24" s="49"/>
      <c r="M24" s="49"/>
      <c r="N24" s="49"/>
      <c r="O24" s="49"/>
      <c r="P24" s="49"/>
    </row>
    <row r="25" spans="1:17" ht="30" customHeight="1" x14ac:dyDescent="0.3">
      <c r="A25" s="138" t="s">
        <v>1696</v>
      </c>
      <c r="B25" s="139" t="str">
        <f t="shared" si="0"/>
        <v/>
      </c>
      <c r="C25" s="145" t="str">
        <f>'kalkulace dílců'!H149</f>
        <v>0</v>
      </c>
      <c r="D25" s="146" t="s">
        <v>1729</v>
      </c>
      <c r="E25" s="147">
        <f>K25</f>
        <v>0</v>
      </c>
      <c r="F25" s="147"/>
      <c r="G25" s="144"/>
      <c r="H25" s="49"/>
      <c r="I25" s="49"/>
      <c r="J25" s="105" t="str">
        <f>'kalkulace dílců'!C149</f>
        <v/>
      </c>
      <c r="K25" s="148">
        <f>'kalkulace dílců'!I149</f>
        <v>0</v>
      </c>
      <c r="L25" s="49"/>
      <c r="M25" s="49"/>
      <c r="N25" s="49"/>
      <c r="O25" s="49"/>
      <c r="P25" s="49"/>
    </row>
    <row r="26" spans="1:17" ht="30" customHeight="1" x14ac:dyDescent="0.3">
      <c r="A26" s="138" t="s">
        <v>1697</v>
      </c>
      <c r="B26" s="139" t="str">
        <f t="shared" ref="B26:B37" si="1">J26</f>
        <v/>
      </c>
      <c r="C26" s="145" t="str">
        <f>'kalkulace dílců'!H150</f>
        <v>0</v>
      </c>
      <c r="D26" s="146" t="s">
        <v>1729</v>
      </c>
      <c r="E26" s="147">
        <f t="shared" ref="E26:E37" si="2">K26</f>
        <v>0</v>
      </c>
      <c r="F26" s="147"/>
      <c r="G26" s="144"/>
      <c r="H26" s="49"/>
      <c r="I26" s="49"/>
      <c r="J26" s="105" t="str">
        <f>'kalkulace dílců'!C150</f>
        <v/>
      </c>
      <c r="K26" s="105">
        <f>'kalkulace dílců'!I150</f>
        <v>0</v>
      </c>
      <c r="L26" s="49"/>
      <c r="M26" s="49"/>
      <c r="N26" s="49"/>
      <c r="O26" s="49"/>
      <c r="P26" s="49"/>
    </row>
    <row r="27" spans="1:17" ht="30" customHeight="1" x14ac:dyDescent="0.3">
      <c r="A27" s="138" t="s">
        <v>1698</v>
      </c>
      <c r="B27" s="139" t="str">
        <f t="shared" si="1"/>
        <v/>
      </c>
      <c r="C27" s="145" t="str">
        <f>'kalkulace dílců'!H151</f>
        <v>0</v>
      </c>
      <c r="D27" s="146" t="s">
        <v>1729</v>
      </c>
      <c r="E27" s="147">
        <f t="shared" si="2"/>
        <v>0</v>
      </c>
      <c r="F27" s="147"/>
      <c r="G27" s="144"/>
      <c r="H27" s="49"/>
      <c r="I27" s="49"/>
      <c r="J27" s="105" t="str">
        <f>'kalkulace dílců'!C151</f>
        <v/>
      </c>
      <c r="K27" s="105">
        <f>'kalkulace dílců'!I151</f>
        <v>0</v>
      </c>
      <c r="L27" s="49"/>
      <c r="M27" s="49"/>
      <c r="N27" s="49"/>
      <c r="O27" s="49"/>
      <c r="P27" s="49"/>
    </row>
    <row r="28" spans="1:17" ht="30" customHeight="1" x14ac:dyDescent="0.3">
      <c r="A28" s="138" t="s">
        <v>22</v>
      </c>
      <c r="B28" s="139" t="str">
        <f t="shared" si="1"/>
        <v/>
      </c>
      <c r="C28" s="145" t="str">
        <f>'kalkulace dílců'!H152</f>
        <v>0</v>
      </c>
      <c r="D28" s="146" t="s">
        <v>1729</v>
      </c>
      <c r="E28" s="147">
        <f t="shared" si="2"/>
        <v>0</v>
      </c>
      <c r="F28" s="147"/>
      <c r="G28" s="144"/>
      <c r="H28" s="49"/>
      <c r="I28" s="49"/>
      <c r="J28" s="105" t="str">
        <f>'kalkulace dílců'!C152</f>
        <v/>
      </c>
      <c r="K28" s="105">
        <f>'kalkulace dílců'!I152</f>
        <v>0</v>
      </c>
      <c r="L28" s="49"/>
      <c r="M28" s="49"/>
      <c r="N28" s="49"/>
      <c r="O28" s="49"/>
      <c r="P28" s="49"/>
    </row>
    <row r="29" spans="1:17" ht="30" customHeight="1" x14ac:dyDescent="0.3">
      <c r="A29" s="138" t="s">
        <v>1699</v>
      </c>
      <c r="B29" s="139" t="str">
        <f t="shared" si="1"/>
        <v/>
      </c>
      <c r="C29" s="145" t="str">
        <f>'kalkulace dílců'!H153</f>
        <v>0</v>
      </c>
      <c r="D29" s="146" t="s">
        <v>1729</v>
      </c>
      <c r="E29" s="147">
        <f t="shared" si="2"/>
        <v>0</v>
      </c>
      <c r="F29" s="147"/>
      <c r="G29" s="144"/>
      <c r="H29" s="49"/>
      <c r="I29" s="49"/>
      <c r="J29" s="105" t="str">
        <f>'kalkulace dílců'!C153</f>
        <v/>
      </c>
      <c r="K29" s="105">
        <f>'kalkulace dílců'!I153</f>
        <v>0</v>
      </c>
      <c r="L29" s="49"/>
      <c r="M29" s="49"/>
      <c r="N29" s="49"/>
      <c r="O29" s="49"/>
      <c r="P29" s="49"/>
    </row>
    <row r="30" spans="1:17" ht="30" customHeight="1" x14ac:dyDescent="0.3">
      <c r="A30" s="138" t="s">
        <v>1700</v>
      </c>
      <c r="B30" s="139" t="str">
        <f t="shared" si="1"/>
        <v/>
      </c>
      <c r="C30" s="145" t="str">
        <f>'kalkulace dílců'!H154</f>
        <v>0</v>
      </c>
      <c r="D30" s="146" t="s">
        <v>1729</v>
      </c>
      <c r="E30" s="147">
        <f t="shared" si="2"/>
        <v>0</v>
      </c>
      <c r="F30" s="147"/>
      <c r="G30" s="144"/>
      <c r="H30" s="49"/>
      <c r="I30" s="49"/>
      <c r="J30" s="105" t="str">
        <f>'kalkulace dílců'!C154</f>
        <v/>
      </c>
      <c r="K30" s="105">
        <f>'kalkulace dílců'!I154</f>
        <v>0</v>
      </c>
      <c r="L30" s="49"/>
      <c r="M30" s="49"/>
      <c r="N30" s="49"/>
      <c r="O30" s="49"/>
      <c r="P30" s="49"/>
    </row>
    <row r="31" spans="1:17" ht="30" customHeight="1" x14ac:dyDescent="0.3">
      <c r="A31" s="138" t="s">
        <v>1701</v>
      </c>
      <c r="B31" s="139" t="str">
        <f t="shared" si="1"/>
        <v/>
      </c>
      <c r="C31" s="145" t="str">
        <f>'kalkulace dílců'!H155</f>
        <v>0</v>
      </c>
      <c r="D31" s="146" t="s">
        <v>1729</v>
      </c>
      <c r="E31" s="147">
        <f t="shared" si="2"/>
        <v>0</v>
      </c>
      <c r="F31" s="147"/>
      <c r="G31" s="144"/>
      <c r="H31" s="49"/>
      <c r="I31" s="49"/>
      <c r="J31" s="105" t="str">
        <f>'kalkulace dílců'!C155</f>
        <v/>
      </c>
      <c r="K31" s="105">
        <f>'kalkulace dílců'!I155</f>
        <v>0</v>
      </c>
      <c r="L31" s="49"/>
      <c r="M31" s="49"/>
      <c r="N31" s="49"/>
      <c r="O31" s="49"/>
      <c r="P31" s="49"/>
    </row>
    <row r="32" spans="1:17" ht="30" customHeight="1" x14ac:dyDescent="0.3">
      <c r="A32" s="138" t="s">
        <v>1702</v>
      </c>
      <c r="B32" s="139" t="str">
        <f t="shared" si="1"/>
        <v/>
      </c>
      <c r="C32" s="145" t="str">
        <f>'kalkulace dílců'!H156</f>
        <v>0</v>
      </c>
      <c r="D32" s="146" t="s">
        <v>1729</v>
      </c>
      <c r="E32" s="147">
        <f t="shared" si="2"/>
        <v>0</v>
      </c>
      <c r="F32" s="147"/>
      <c r="G32" s="144"/>
      <c r="H32" s="49"/>
      <c r="I32" s="49"/>
      <c r="J32" s="105" t="str">
        <f>'kalkulace dílců'!C156</f>
        <v/>
      </c>
      <c r="K32" s="105">
        <f>'kalkulace dílců'!I156</f>
        <v>0</v>
      </c>
      <c r="L32" s="49"/>
      <c r="M32" s="49"/>
      <c r="N32" s="49"/>
      <c r="O32" s="49"/>
      <c r="P32" s="49"/>
    </row>
    <row r="33" spans="1:16" ht="30" customHeight="1" x14ac:dyDescent="0.3">
      <c r="A33" s="138" t="s">
        <v>1703</v>
      </c>
      <c r="B33" s="139" t="str">
        <f t="shared" si="1"/>
        <v>není v databázi</v>
      </c>
      <c r="C33" s="145" t="str">
        <f>'kalkulace dílců'!H157</f>
        <v>0</v>
      </c>
      <c r="D33" s="146" t="s">
        <v>1729</v>
      </c>
      <c r="E33" s="147">
        <f t="shared" si="2"/>
        <v>0</v>
      </c>
      <c r="F33" s="147"/>
      <c r="G33" s="144"/>
      <c r="H33" s="49"/>
      <c r="I33" s="49"/>
      <c r="J33" s="105" t="str">
        <f>'kalkulace dílců'!C157</f>
        <v>není v databázi</v>
      </c>
      <c r="K33" s="105">
        <f>'kalkulace dílců'!I157</f>
        <v>0</v>
      </c>
      <c r="L33" s="49"/>
      <c r="M33" s="49"/>
      <c r="N33" s="49"/>
      <c r="O33" s="49"/>
      <c r="P33" s="49"/>
    </row>
    <row r="34" spans="1:16" ht="30" customHeight="1" x14ac:dyDescent="0.3">
      <c r="A34" s="138" t="s">
        <v>1704</v>
      </c>
      <c r="B34" s="139" t="str">
        <f t="shared" si="1"/>
        <v>není v databázi</v>
      </c>
      <c r="C34" s="145" t="str">
        <f>'kalkulace dílců'!H158</f>
        <v>0</v>
      </c>
      <c r="D34" s="146" t="s">
        <v>1729</v>
      </c>
      <c r="E34" s="147">
        <f t="shared" si="2"/>
        <v>0</v>
      </c>
      <c r="F34" s="147"/>
      <c r="G34" s="144"/>
      <c r="H34" s="49"/>
      <c r="I34" s="49"/>
      <c r="J34" s="105" t="str">
        <f>'kalkulace dílců'!C158</f>
        <v>není v databázi</v>
      </c>
      <c r="K34" s="105">
        <f>'kalkulace dílců'!I158</f>
        <v>0</v>
      </c>
      <c r="L34" s="49"/>
      <c r="M34" s="49"/>
      <c r="N34" s="49"/>
      <c r="O34" s="49"/>
      <c r="P34" s="49"/>
    </row>
    <row r="35" spans="1:16" ht="30" customHeight="1" x14ac:dyDescent="0.3">
      <c r="A35" s="138" t="s">
        <v>1705</v>
      </c>
      <c r="B35" s="139" t="str">
        <f t="shared" si="1"/>
        <v/>
      </c>
      <c r="C35" s="145" t="str">
        <f>'kalkulace dílců'!H160</f>
        <v>0</v>
      </c>
      <c r="D35" s="146" t="s">
        <v>1729</v>
      </c>
      <c r="E35" s="147">
        <f t="shared" si="2"/>
        <v>0</v>
      </c>
      <c r="F35" s="147"/>
      <c r="G35" s="144"/>
      <c r="H35" s="49"/>
      <c r="I35" s="49"/>
      <c r="J35" s="105" t="str">
        <f>'kalkulace dílců'!C160</f>
        <v/>
      </c>
      <c r="K35" s="105">
        <f>'kalkulace dílců'!I160</f>
        <v>0</v>
      </c>
      <c r="L35" s="49"/>
      <c r="M35" s="49"/>
      <c r="N35" s="49"/>
      <c r="O35" s="49"/>
      <c r="P35" s="49"/>
    </row>
    <row r="36" spans="1:16" ht="30" customHeight="1" x14ac:dyDescent="0.3">
      <c r="A36" s="138" t="s">
        <v>1706</v>
      </c>
      <c r="B36" s="139" t="str">
        <f t="shared" si="1"/>
        <v/>
      </c>
      <c r="C36" s="145" t="str">
        <f>'kalkulace dílců'!H161</f>
        <v>0</v>
      </c>
      <c r="D36" s="146" t="s">
        <v>1729</v>
      </c>
      <c r="E36" s="147">
        <f t="shared" si="2"/>
        <v>0</v>
      </c>
      <c r="F36" s="147"/>
      <c r="G36" s="144"/>
      <c r="H36" s="49"/>
      <c r="I36" s="49"/>
      <c r="J36" s="105" t="str">
        <f>'kalkulace dílců'!C161</f>
        <v/>
      </c>
      <c r="K36" s="105">
        <f>'kalkulace dílců'!I161</f>
        <v>0</v>
      </c>
      <c r="L36" s="49"/>
      <c r="M36" s="49"/>
      <c r="N36" s="49"/>
      <c r="O36" s="49"/>
      <c r="P36" s="49"/>
    </row>
    <row r="37" spans="1:16" ht="30" customHeight="1" x14ac:dyDescent="0.3">
      <c r="A37" s="138" t="s">
        <v>1707</v>
      </c>
      <c r="B37" s="139" t="str">
        <f t="shared" si="1"/>
        <v/>
      </c>
      <c r="C37" s="145" t="str">
        <f>'kalkulace dílců'!H162</f>
        <v>0</v>
      </c>
      <c r="D37" s="146" t="s">
        <v>1729</v>
      </c>
      <c r="E37" s="147">
        <f t="shared" si="2"/>
        <v>0</v>
      </c>
      <c r="F37" s="147"/>
      <c r="G37" s="144"/>
      <c r="H37" s="49"/>
      <c r="I37" s="49"/>
      <c r="J37" s="105" t="str">
        <f>'kalkulace dílců'!C162</f>
        <v/>
      </c>
      <c r="K37" s="105">
        <f>'kalkulace dílců'!I162</f>
        <v>0</v>
      </c>
      <c r="L37" s="49"/>
      <c r="M37" s="49"/>
      <c r="N37" s="49"/>
      <c r="O37" s="49"/>
      <c r="P37" s="49"/>
    </row>
    <row r="38" spans="1:16" s="312" customFormat="1" ht="30" customHeight="1" x14ac:dyDescent="0.3">
      <c r="A38" s="138" t="s">
        <v>1707</v>
      </c>
      <c r="B38" s="139" t="str">
        <f>J38</f>
        <v>není v databázi</v>
      </c>
      <c r="C38" s="145" t="str">
        <f>'kalkulace dílců'!H163</f>
        <v>0</v>
      </c>
      <c r="D38" s="146" t="s">
        <v>1729</v>
      </c>
      <c r="E38" s="147">
        <f>K38</f>
        <v>0</v>
      </c>
      <c r="F38" s="147"/>
      <c r="G38" s="144"/>
      <c r="H38" s="49"/>
      <c r="I38" s="49"/>
      <c r="J38" s="105" t="str">
        <f>'kalkulace dílců'!C163</f>
        <v>není v databázi</v>
      </c>
      <c r="K38" s="105">
        <f>'kalkulace dílců'!I163</f>
        <v>0</v>
      </c>
      <c r="L38" s="49"/>
      <c r="M38" s="49"/>
      <c r="N38" s="49"/>
      <c r="O38" s="49"/>
      <c r="P38" s="49"/>
    </row>
    <row r="39" spans="1:16" ht="30" customHeight="1" x14ac:dyDescent="0.3">
      <c r="A39" s="138"/>
      <c r="B39" s="139" t="s">
        <v>1731</v>
      </c>
      <c r="C39" s="145"/>
      <c r="D39" s="146" t="s">
        <v>1730</v>
      </c>
      <c r="E39" s="142" t="s">
        <v>1751</v>
      </c>
      <c r="F39" s="143"/>
      <c r="G39" s="144"/>
      <c r="H39" s="49"/>
      <c r="I39" s="49"/>
      <c r="J39" s="105"/>
      <c r="K39" s="105"/>
      <c r="L39" s="49"/>
      <c r="M39" s="49"/>
      <c r="N39" s="49"/>
      <c r="O39" s="49"/>
      <c r="P39" s="49"/>
    </row>
    <row r="40" spans="1:16" ht="30" customHeight="1" x14ac:dyDescent="0.3">
      <c r="A40" s="138"/>
      <c r="B40" s="139" t="s">
        <v>1732</v>
      </c>
      <c r="C40" s="145"/>
      <c r="D40" s="146" t="s">
        <v>1730</v>
      </c>
      <c r="E40" s="142" t="s">
        <v>1751</v>
      </c>
      <c r="F40" s="143"/>
      <c r="G40" s="144"/>
      <c r="H40" s="49"/>
      <c r="I40" s="49"/>
      <c r="J40" s="105"/>
      <c r="K40" s="105"/>
      <c r="L40" s="49"/>
      <c r="M40" s="49"/>
      <c r="N40" s="49"/>
      <c r="O40" s="49"/>
      <c r="P40" s="49"/>
    </row>
    <row r="41" spans="1:16" x14ac:dyDescent="0.3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16" x14ac:dyDescent="0.3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16" x14ac:dyDescent="0.3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1:16" x14ac:dyDescent="0.3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16" x14ac:dyDescent="0.3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x14ac:dyDescent="0.3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x14ac:dyDescent="0.3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16" x14ac:dyDescent="0.3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16" x14ac:dyDescent="0.3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</row>
    <row r="51" spans="1:16" x14ac:dyDescent="0.3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</row>
    <row r="52" spans="1:16" x14ac:dyDescent="0.3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1:16" x14ac:dyDescent="0.3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</row>
    <row r="54" spans="1:16" x14ac:dyDescent="0.3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1:16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x14ac:dyDescent="0.3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16" x14ac:dyDescent="0.3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</row>
    <row r="58" spans="1:16" x14ac:dyDescent="0.3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</row>
    <row r="59" spans="1:16" x14ac:dyDescent="0.3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</row>
    <row r="60" spans="1:16" x14ac:dyDescent="0.3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</row>
    <row r="61" spans="1:16" x14ac:dyDescent="0.3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</row>
    <row r="62" spans="1:16" x14ac:dyDescent="0.3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</row>
    <row r="63" spans="1:16" x14ac:dyDescent="0.3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</row>
    <row r="64" spans="1:16" x14ac:dyDescent="0.3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</row>
    <row r="65" spans="1:16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</row>
    <row r="66" spans="1:16" x14ac:dyDescent="0.3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</row>
    <row r="67" spans="1:16" x14ac:dyDescent="0.3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16" x14ac:dyDescent="0.3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</row>
    <row r="69" spans="1:16" x14ac:dyDescent="0.3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</row>
    <row r="70" spans="1:16" x14ac:dyDescent="0.3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</row>
    <row r="71" spans="1:16" x14ac:dyDescent="0.3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16" x14ac:dyDescent="0.3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16" x14ac:dyDescent="0.3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</row>
    <row r="74" spans="1:16" x14ac:dyDescent="0.3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</row>
    <row r="75" spans="1:16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</row>
    <row r="76" spans="1:16" x14ac:dyDescent="0.3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</row>
    <row r="77" spans="1:16" x14ac:dyDescent="0.3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16" x14ac:dyDescent="0.3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16" x14ac:dyDescent="0.3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16" x14ac:dyDescent="0.3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16" x14ac:dyDescent="0.3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</row>
    <row r="82" spans="1:16" x14ac:dyDescent="0.3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</row>
    <row r="83" spans="1:16" x14ac:dyDescent="0.3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1:16" x14ac:dyDescent="0.3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</row>
    <row r="85" spans="1:16" x14ac:dyDescent="0.3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</row>
    <row r="86" spans="1:16" x14ac:dyDescent="0.3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</row>
    <row r="87" spans="1:16" x14ac:dyDescent="0.3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</row>
    <row r="88" spans="1:16" x14ac:dyDescent="0.3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16" x14ac:dyDescent="0.3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16" x14ac:dyDescent="0.3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16" x14ac:dyDescent="0.3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16" x14ac:dyDescent="0.3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</row>
    <row r="93" spans="1:16" x14ac:dyDescent="0.3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</row>
    <row r="94" spans="1:16" x14ac:dyDescent="0.3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</row>
    <row r="95" spans="1:16" x14ac:dyDescent="0.3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</row>
    <row r="96" spans="1:16" x14ac:dyDescent="0.3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</row>
    <row r="97" spans="1:16" x14ac:dyDescent="0.3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</row>
    <row r="98" spans="1:16" x14ac:dyDescent="0.3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</row>
    <row r="99" spans="1:16" x14ac:dyDescent="0.3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</row>
    <row r="100" spans="1:16" x14ac:dyDescent="0.3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</row>
    <row r="101" spans="1:16" x14ac:dyDescent="0.3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</row>
    <row r="102" spans="1:16" x14ac:dyDescent="0.3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</row>
    <row r="103" spans="1:16" x14ac:dyDescent="0.3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</row>
    <row r="104" spans="1:16" x14ac:dyDescent="0.3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</row>
    <row r="105" spans="1:16" x14ac:dyDescent="0.3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</row>
    <row r="106" spans="1:16" x14ac:dyDescent="0.3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16" x14ac:dyDescent="0.3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</row>
    <row r="108" spans="1:16" x14ac:dyDescent="0.3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</row>
    <row r="109" spans="1:16" x14ac:dyDescent="0.3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</row>
    <row r="110" spans="1:16" x14ac:dyDescent="0.3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</row>
    <row r="111" spans="1:16" x14ac:dyDescent="0.3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</row>
    <row r="112" spans="1:16" x14ac:dyDescent="0.3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</row>
    <row r="113" spans="1:16" x14ac:dyDescent="0.3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x14ac:dyDescent="0.3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x14ac:dyDescent="0.3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x14ac:dyDescent="0.3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x14ac:dyDescent="0.3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x14ac:dyDescent="0.3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</row>
    <row r="119" spans="1:16" x14ac:dyDescent="0.3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x14ac:dyDescent="0.3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x14ac:dyDescent="0.3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x14ac:dyDescent="0.3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x14ac:dyDescent="0.3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x14ac:dyDescent="0.3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</row>
  </sheetData>
  <mergeCells count="21">
    <mergeCell ref="A4:B4"/>
    <mergeCell ref="A1:D2"/>
    <mergeCell ref="E1:G2"/>
    <mergeCell ref="E4:G4"/>
    <mergeCell ref="E5:G5"/>
    <mergeCell ref="C6:D6"/>
    <mergeCell ref="C7:D7"/>
    <mergeCell ref="E6:G6"/>
    <mergeCell ref="E7:G7"/>
    <mergeCell ref="F9:G11"/>
    <mergeCell ref="G14:G16"/>
    <mergeCell ref="F14:F16"/>
    <mergeCell ref="A9:B9"/>
    <mergeCell ref="A10:B10"/>
    <mergeCell ref="A11:B11"/>
    <mergeCell ref="A14:A16"/>
    <mergeCell ref="B14:B16"/>
    <mergeCell ref="C14:C16"/>
    <mergeCell ref="D14:D16"/>
    <mergeCell ref="E14:E16"/>
    <mergeCell ref="D9:E11"/>
  </mergeCells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51"/>
  <sheetViews>
    <sheetView topLeftCell="A22" workbookViewId="0">
      <selection activeCell="L17" sqref="L17"/>
    </sheetView>
  </sheetViews>
  <sheetFormatPr defaultRowHeight="14.4" x14ac:dyDescent="0.3"/>
  <cols>
    <col min="2" max="2" width="14.6640625" customWidth="1"/>
    <col min="3" max="3" width="29.109375" customWidth="1"/>
    <col min="4" max="4" width="7.21875" customWidth="1"/>
    <col min="5" max="5" width="7.6640625" customWidth="1"/>
    <col min="6" max="6" width="6.109375" customWidth="1"/>
    <col min="7" max="7" width="7.33203125" customWidth="1"/>
    <col min="10" max="10" width="11.21875" bestFit="1" customWidth="1"/>
    <col min="12" max="12" width="11.5546875" bestFit="1" customWidth="1"/>
    <col min="13" max="16" width="9" bestFit="1" customWidth="1"/>
  </cols>
  <sheetData>
    <row r="1" spans="1:27" x14ac:dyDescent="0.3">
      <c r="A1" s="642" t="s">
        <v>1733</v>
      </c>
      <c r="B1" s="642"/>
      <c r="C1" s="642"/>
      <c r="D1" s="642"/>
      <c r="E1" s="642"/>
      <c r="F1" s="642"/>
      <c r="G1" s="642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5"/>
      <c r="U1" s="285"/>
      <c r="V1" s="285"/>
      <c r="W1" s="285"/>
      <c r="X1" s="285"/>
      <c r="Y1" s="285"/>
      <c r="Z1" s="285"/>
      <c r="AA1" s="285"/>
    </row>
    <row r="2" spans="1:27" x14ac:dyDescent="0.3">
      <c r="A2" s="643"/>
      <c r="B2" s="643"/>
      <c r="C2" s="643"/>
      <c r="D2" s="643"/>
      <c r="E2" s="643"/>
      <c r="F2" s="643"/>
      <c r="G2" s="643"/>
      <c r="H2" s="284"/>
      <c r="I2" s="284"/>
      <c r="J2" s="81"/>
      <c r="K2" s="81"/>
      <c r="L2" s="81"/>
      <c r="M2" s="81"/>
      <c r="N2" s="81"/>
      <c r="O2" s="81"/>
      <c r="P2" s="81"/>
      <c r="Q2" s="81"/>
      <c r="R2" s="81"/>
      <c r="S2" s="284"/>
      <c r="T2" s="285"/>
      <c r="U2" s="285"/>
      <c r="V2" s="285"/>
      <c r="W2" s="285"/>
      <c r="X2" s="285"/>
      <c r="Y2" s="285"/>
      <c r="Z2" s="285"/>
      <c r="AA2" s="285"/>
    </row>
    <row r="3" spans="1:27" x14ac:dyDescent="0.3">
      <c r="A3" s="643"/>
      <c r="B3" s="643"/>
      <c r="C3" s="643"/>
      <c r="D3" s="643"/>
      <c r="E3" s="643"/>
      <c r="F3" s="643"/>
      <c r="G3" s="643"/>
      <c r="H3" s="284"/>
      <c r="I3" s="284"/>
      <c r="J3" s="81"/>
      <c r="K3" s="81"/>
      <c r="L3" s="81"/>
      <c r="M3" s="81"/>
      <c r="N3" s="81"/>
      <c r="O3" s="81"/>
      <c r="P3" s="81"/>
      <c r="Q3" s="81"/>
      <c r="R3" s="81"/>
      <c r="S3" s="284"/>
      <c r="T3" s="285"/>
      <c r="U3" s="285"/>
      <c r="V3" s="285"/>
      <c r="W3" s="285"/>
      <c r="X3" s="285"/>
      <c r="Y3" s="285"/>
      <c r="Z3" s="285"/>
      <c r="AA3" s="285"/>
    </row>
    <row r="4" spans="1:27" ht="15" thickBot="1" x14ac:dyDescent="0.35">
      <c r="A4" s="644" t="s">
        <v>1382</v>
      </c>
      <c r="B4" s="645"/>
      <c r="C4" s="644" t="s">
        <v>1734</v>
      </c>
      <c r="D4" s="647" t="s">
        <v>1740</v>
      </c>
      <c r="E4" s="648"/>
      <c r="F4" s="647" t="s">
        <v>1741</v>
      </c>
      <c r="G4" s="648"/>
      <c r="H4" s="284"/>
      <c r="I4" s="284"/>
      <c r="J4" s="81"/>
      <c r="K4" s="81"/>
      <c r="L4" s="81"/>
      <c r="M4" s="81"/>
      <c r="N4" s="81"/>
      <c r="O4" s="81"/>
      <c r="P4" s="81"/>
      <c r="Q4" s="81"/>
      <c r="R4" s="81"/>
      <c r="S4" s="284"/>
      <c r="T4" s="285"/>
      <c r="U4" s="285"/>
      <c r="V4" s="285"/>
      <c r="W4" s="285"/>
      <c r="X4" s="285"/>
      <c r="Y4" s="285"/>
      <c r="Z4" s="285"/>
      <c r="AA4" s="285"/>
    </row>
    <row r="5" spans="1:27" ht="15.6" thickTop="1" thickBot="1" x14ac:dyDescent="0.35">
      <c r="A5" s="645"/>
      <c r="B5" s="646"/>
      <c r="C5" s="645"/>
      <c r="D5" s="649"/>
      <c r="E5" s="650"/>
      <c r="F5" s="649"/>
      <c r="G5" s="650"/>
      <c r="H5" s="284"/>
      <c r="I5" s="284"/>
      <c r="J5" s="81"/>
      <c r="K5" s="81"/>
      <c r="L5" s="81"/>
      <c r="M5" s="81" t="s">
        <v>1743</v>
      </c>
      <c r="N5" s="81" t="s">
        <v>1744</v>
      </c>
      <c r="O5" s="81"/>
      <c r="P5" s="81"/>
      <c r="Q5" s="81"/>
      <c r="R5" s="81"/>
      <c r="S5" s="284"/>
      <c r="T5" s="285"/>
      <c r="U5" s="285"/>
      <c r="V5" s="285"/>
      <c r="W5" s="285"/>
      <c r="X5" s="285"/>
      <c r="Y5" s="285"/>
      <c r="Z5" s="285"/>
      <c r="AA5" s="285"/>
    </row>
    <row r="6" spans="1:27" x14ac:dyDescent="0.3">
      <c r="A6" s="111"/>
      <c r="B6" s="617" t="s">
        <v>1735</v>
      </c>
      <c r="C6" s="112"/>
      <c r="D6" s="629">
        <f>P6</f>
        <v>0</v>
      </c>
      <c r="E6" s="629"/>
      <c r="F6" s="630"/>
      <c r="G6" s="631"/>
      <c r="H6" s="284"/>
      <c r="I6" s="284"/>
      <c r="J6" s="113"/>
      <c r="K6" s="81" t="s">
        <v>1747</v>
      </c>
      <c r="L6" s="113">
        <f>'kalkulace dílců'!N169</f>
        <v>0</v>
      </c>
      <c r="M6" s="114">
        <f>L6/75</f>
        <v>0</v>
      </c>
      <c r="N6" s="81">
        <v>11</v>
      </c>
      <c r="O6" s="81">
        <f>M6*N6</f>
        <v>0</v>
      </c>
      <c r="P6" s="81">
        <f>O6/150</f>
        <v>0</v>
      </c>
      <c r="Q6" s="81"/>
      <c r="R6" s="81"/>
      <c r="S6" s="284"/>
      <c r="T6" s="285"/>
      <c r="U6" s="285"/>
      <c r="V6" s="285"/>
      <c r="W6" s="285"/>
      <c r="X6" s="285"/>
      <c r="Y6" s="285"/>
      <c r="Z6" s="285"/>
      <c r="AA6" s="285"/>
    </row>
    <row r="7" spans="1:27" x14ac:dyDescent="0.3">
      <c r="A7" s="115"/>
      <c r="B7" s="618"/>
      <c r="C7" s="116"/>
      <c r="D7" s="620"/>
      <c r="E7" s="620"/>
      <c r="F7" s="621"/>
      <c r="G7" s="622"/>
      <c r="H7" s="284"/>
      <c r="I7" s="284"/>
      <c r="J7" s="81"/>
      <c r="K7" s="81"/>
      <c r="L7" s="113">
        <f>'kalkulace dílců'!N170</f>
        <v>0</v>
      </c>
      <c r="M7" s="114"/>
      <c r="N7" s="81"/>
      <c r="O7" s="81"/>
      <c r="P7" s="81"/>
      <c r="Q7" s="81"/>
      <c r="R7" s="81"/>
      <c r="S7" s="284"/>
      <c r="T7" s="285"/>
      <c r="U7" s="285"/>
      <c r="V7" s="285"/>
      <c r="W7" s="285"/>
      <c r="X7" s="285"/>
      <c r="Y7" s="285"/>
      <c r="Z7" s="285"/>
      <c r="AA7" s="285"/>
    </row>
    <row r="8" spans="1:27" x14ac:dyDescent="0.3">
      <c r="A8" s="115"/>
      <c r="B8" s="618"/>
      <c r="C8" s="116"/>
      <c r="D8" s="620"/>
      <c r="E8" s="620"/>
      <c r="F8" s="621"/>
      <c r="G8" s="622"/>
      <c r="H8" s="284"/>
      <c r="I8" s="284"/>
      <c r="J8" s="81"/>
      <c r="K8" s="81"/>
      <c r="L8" s="113">
        <f>'kalkulace dílců'!N171</f>
        <v>0</v>
      </c>
      <c r="M8" s="114"/>
      <c r="N8" s="81"/>
      <c r="O8" s="81"/>
      <c r="P8" s="81"/>
      <c r="Q8" s="81"/>
      <c r="R8" s="81"/>
      <c r="S8" s="284"/>
      <c r="T8" s="285"/>
      <c r="U8" s="285"/>
      <c r="V8" s="285"/>
      <c r="W8" s="285"/>
      <c r="X8" s="285"/>
      <c r="Y8" s="285"/>
      <c r="Z8" s="285"/>
      <c r="AA8" s="285"/>
    </row>
    <row r="9" spans="1:27" x14ac:dyDescent="0.3">
      <c r="A9" s="115"/>
      <c r="B9" s="618"/>
      <c r="C9" s="116"/>
      <c r="D9" s="620"/>
      <c r="E9" s="620"/>
      <c r="F9" s="621"/>
      <c r="G9" s="622"/>
      <c r="H9" s="284"/>
      <c r="I9" s="284"/>
      <c r="J9" s="81"/>
      <c r="K9" s="81" t="s">
        <v>1746</v>
      </c>
      <c r="L9" s="113">
        <f>'kalkulace dílců'!N172</f>
        <v>0</v>
      </c>
      <c r="M9" s="114"/>
      <c r="N9" s="81">
        <v>400</v>
      </c>
      <c r="O9" s="113">
        <f>L9/N9</f>
        <v>0</v>
      </c>
      <c r="P9" s="81"/>
      <c r="Q9" s="81"/>
      <c r="R9" s="81"/>
      <c r="S9" s="284"/>
      <c r="T9" s="285"/>
      <c r="U9" s="285"/>
      <c r="V9" s="285"/>
      <c r="W9" s="285"/>
      <c r="X9" s="285"/>
      <c r="Y9" s="285"/>
      <c r="Z9" s="285"/>
      <c r="AA9" s="285"/>
    </row>
    <row r="10" spans="1:27" x14ac:dyDescent="0.3">
      <c r="A10" s="115"/>
      <c r="B10" s="618"/>
      <c r="C10" s="116"/>
      <c r="D10" s="620"/>
      <c r="E10" s="620"/>
      <c r="F10" s="621"/>
      <c r="G10" s="622"/>
      <c r="H10" s="284"/>
      <c r="I10" s="284"/>
      <c r="J10" s="81"/>
      <c r="K10" s="81" t="s">
        <v>1748</v>
      </c>
      <c r="L10" s="113">
        <f>'kalkulace dílců'!N173</f>
        <v>0</v>
      </c>
      <c r="M10" s="114">
        <f>'kalkulace dílců'!N166</f>
        <v>0</v>
      </c>
      <c r="N10" s="81">
        <v>6</v>
      </c>
      <c r="O10" s="81">
        <f>N10*M10</f>
        <v>0</v>
      </c>
      <c r="P10" s="81">
        <f>O10/200</f>
        <v>0</v>
      </c>
      <c r="Q10" s="81"/>
      <c r="R10" s="81"/>
      <c r="S10" s="284"/>
      <c r="T10" s="285"/>
      <c r="U10" s="285"/>
      <c r="V10" s="285"/>
      <c r="W10" s="285"/>
      <c r="X10" s="285"/>
      <c r="Y10" s="285"/>
      <c r="Z10" s="285"/>
      <c r="AA10" s="285"/>
    </row>
    <row r="11" spans="1:27" x14ac:dyDescent="0.3">
      <c r="A11" s="115"/>
      <c r="B11" s="618"/>
      <c r="C11" s="116"/>
      <c r="D11" s="620"/>
      <c r="E11" s="620"/>
      <c r="F11" s="621"/>
      <c r="G11" s="622"/>
      <c r="H11" s="284"/>
      <c r="I11" s="284"/>
      <c r="J11" s="81"/>
      <c r="K11" s="81"/>
      <c r="L11" s="113">
        <f>'kalkulace dílců'!N174</f>
        <v>0</v>
      </c>
      <c r="M11" s="114"/>
      <c r="N11" s="81"/>
      <c r="O11" s="81"/>
      <c r="P11" s="81"/>
      <c r="Q11" s="81"/>
      <c r="R11" s="81"/>
      <c r="S11" s="284"/>
      <c r="T11" s="285"/>
      <c r="U11" s="285"/>
      <c r="V11" s="285"/>
      <c r="W11" s="285"/>
      <c r="X11" s="285"/>
      <c r="Y11" s="285"/>
      <c r="Z11" s="285"/>
      <c r="AA11" s="285"/>
    </row>
    <row r="12" spans="1:27" ht="15" thickBot="1" x14ac:dyDescent="0.35">
      <c r="A12" s="117"/>
      <c r="B12" s="619"/>
      <c r="C12" s="118"/>
      <c r="D12" s="626"/>
      <c r="E12" s="626"/>
      <c r="F12" s="627"/>
      <c r="G12" s="628"/>
      <c r="H12" s="284"/>
      <c r="I12" s="284"/>
      <c r="J12" s="81"/>
      <c r="K12" s="81"/>
      <c r="L12" s="113">
        <f>'kalkulace dílců'!N175</f>
        <v>0</v>
      </c>
      <c r="M12" s="114"/>
      <c r="N12" s="81">
        <v>350</v>
      </c>
      <c r="O12" s="81"/>
      <c r="P12" s="113">
        <f>L12/N12</f>
        <v>0</v>
      </c>
      <c r="Q12" s="81"/>
      <c r="R12" s="81"/>
      <c r="S12" s="284"/>
      <c r="T12" s="285"/>
      <c r="U12" s="285"/>
      <c r="V12" s="285"/>
      <c r="W12" s="285"/>
      <c r="X12" s="285"/>
      <c r="Y12" s="285"/>
      <c r="Z12" s="285"/>
      <c r="AA12" s="285"/>
    </row>
    <row r="13" spans="1:27" x14ac:dyDescent="0.3">
      <c r="A13" s="111"/>
      <c r="B13" s="614" t="s">
        <v>1736</v>
      </c>
      <c r="C13" s="112"/>
      <c r="D13" s="629">
        <f>P10</f>
        <v>0</v>
      </c>
      <c r="E13" s="629"/>
      <c r="F13" s="630"/>
      <c r="G13" s="631"/>
      <c r="H13" s="284"/>
      <c r="I13" s="284"/>
      <c r="J13" s="81"/>
      <c r="K13" s="81"/>
      <c r="L13" s="113"/>
      <c r="M13" s="81"/>
      <c r="N13" s="81"/>
      <c r="O13" s="81"/>
      <c r="P13" s="81"/>
      <c r="Q13" s="81"/>
      <c r="R13" s="81"/>
      <c r="S13" s="284"/>
      <c r="T13" s="285"/>
      <c r="U13" s="285"/>
      <c r="V13" s="285"/>
      <c r="W13" s="285"/>
      <c r="X13" s="285"/>
      <c r="Y13" s="285"/>
      <c r="Z13" s="285"/>
      <c r="AA13" s="285"/>
    </row>
    <row r="14" spans="1:27" x14ac:dyDescent="0.3">
      <c r="A14" s="115"/>
      <c r="B14" s="615"/>
      <c r="C14" s="116"/>
      <c r="D14" s="620"/>
      <c r="E14" s="620"/>
      <c r="F14" s="621"/>
      <c r="G14" s="622"/>
      <c r="H14" s="284"/>
      <c r="I14" s="284"/>
      <c r="J14" s="81"/>
      <c r="K14" s="81"/>
      <c r="L14" s="113"/>
      <c r="M14" s="81"/>
      <c r="N14" s="81"/>
      <c r="O14" s="81"/>
      <c r="P14" s="81"/>
      <c r="Q14" s="81"/>
      <c r="R14" s="81"/>
      <c r="S14" s="284"/>
      <c r="T14" s="285"/>
      <c r="U14" s="285"/>
      <c r="V14" s="285"/>
      <c r="W14" s="285"/>
      <c r="X14" s="285"/>
      <c r="Y14" s="285"/>
      <c r="Z14" s="285"/>
      <c r="AA14" s="285"/>
    </row>
    <row r="15" spans="1:27" x14ac:dyDescent="0.3">
      <c r="A15" s="115"/>
      <c r="B15" s="615"/>
      <c r="C15" s="116"/>
      <c r="D15" s="620"/>
      <c r="E15" s="620"/>
      <c r="F15" s="621"/>
      <c r="G15" s="622"/>
      <c r="H15" s="284"/>
      <c r="I15" s="284"/>
      <c r="J15" s="81"/>
      <c r="K15" s="81"/>
      <c r="L15" s="113"/>
      <c r="M15" s="81"/>
      <c r="N15" s="81"/>
      <c r="O15" s="81"/>
      <c r="P15" s="81"/>
      <c r="Q15" s="81"/>
      <c r="R15" s="81"/>
      <c r="S15" s="284"/>
      <c r="T15" s="285"/>
      <c r="U15" s="285"/>
      <c r="V15" s="285"/>
      <c r="W15" s="285"/>
      <c r="X15" s="285"/>
      <c r="Y15" s="285"/>
      <c r="Z15" s="285"/>
      <c r="AA15" s="285"/>
    </row>
    <row r="16" spans="1:27" x14ac:dyDescent="0.3">
      <c r="A16" s="115"/>
      <c r="B16" s="615"/>
      <c r="C16" s="116"/>
      <c r="D16" s="620"/>
      <c r="E16" s="620"/>
      <c r="F16" s="621"/>
      <c r="G16" s="622"/>
      <c r="H16" s="284"/>
      <c r="I16" s="284"/>
      <c r="J16" s="81"/>
      <c r="K16" s="81"/>
      <c r="L16" s="113"/>
      <c r="M16" s="81"/>
      <c r="N16" s="81"/>
      <c r="O16" s="81"/>
      <c r="P16" s="81"/>
      <c r="Q16" s="81"/>
      <c r="R16" s="81"/>
      <c r="S16" s="284"/>
      <c r="T16" s="285"/>
      <c r="U16" s="285"/>
      <c r="V16" s="285"/>
      <c r="W16" s="285"/>
      <c r="X16" s="285"/>
      <c r="Y16" s="285"/>
      <c r="Z16" s="285"/>
      <c r="AA16" s="285"/>
    </row>
    <row r="17" spans="1:27" x14ac:dyDescent="0.3">
      <c r="A17" s="115"/>
      <c r="B17" s="615"/>
      <c r="C17" s="116"/>
      <c r="D17" s="620"/>
      <c r="E17" s="620"/>
      <c r="F17" s="621"/>
      <c r="G17" s="622"/>
      <c r="H17" s="284"/>
      <c r="I17" s="284"/>
      <c r="J17" s="81"/>
      <c r="K17" s="81"/>
      <c r="L17" s="81"/>
      <c r="M17" s="81"/>
      <c r="N17" s="81"/>
      <c r="O17" s="81"/>
      <c r="P17" s="81"/>
      <c r="Q17" s="81"/>
      <c r="R17" s="81"/>
      <c r="S17" s="284"/>
      <c r="T17" s="285"/>
      <c r="U17" s="285"/>
      <c r="V17" s="285"/>
      <c r="W17" s="285"/>
      <c r="X17" s="285"/>
      <c r="Y17" s="285"/>
      <c r="Z17" s="285"/>
      <c r="AA17" s="285"/>
    </row>
    <row r="18" spans="1:27" ht="15" thickBot="1" x14ac:dyDescent="0.35">
      <c r="A18" s="119"/>
      <c r="B18" s="616"/>
      <c r="C18" s="120"/>
      <c r="D18" s="623"/>
      <c r="E18" s="623"/>
      <c r="F18" s="624"/>
      <c r="G18" s="625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5"/>
      <c r="U18" s="285"/>
      <c r="V18" s="285"/>
      <c r="W18" s="285"/>
      <c r="X18" s="285"/>
      <c r="Y18" s="285"/>
      <c r="Z18" s="285"/>
      <c r="AA18" s="285"/>
    </row>
    <row r="19" spans="1:27" ht="16.8" customHeight="1" x14ac:dyDescent="0.3">
      <c r="A19" s="111"/>
      <c r="B19" s="632" t="s">
        <v>1745</v>
      </c>
      <c r="C19" s="112"/>
      <c r="D19" s="629">
        <f>O9</f>
        <v>0</v>
      </c>
      <c r="E19" s="629"/>
      <c r="F19" s="630"/>
      <c r="G19" s="631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5"/>
      <c r="U19" s="285"/>
      <c r="V19" s="285"/>
      <c r="W19" s="285"/>
      <c r="X19" s="285"/>
      <c r="Y19" s="285"/>
      <c r="Z19" s="285"/>
      <c r="AA19" s="285"/>
    </row>
    <row r="20" spans="1:27" ht="16.8" customHeight="1" x14ac:dyDescent="0.3">
      <c r="A20" s="115"/>
      <c r="B20" s="633"/>
      <c r="C20" s="116"/>
      <c r="D20" s="620"/>
      <c r="E20" s="620"/>
      <c r="F20" s="621"/>
      <c r="G20" s="622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5"/>
      <c r="U20" s="285"/>
      <c r="V20" s="285"/>
      <c r="W20" s="285"/>
      <c r="X20" s="285"/>
      <c r="Y20" s="285"/>
      <c r="Z20" s="285"/>
      <c r="AA20" s="285"/>
    </row>
    <row r="21" spans="1:27" x14ac:dyDescent="0.3">
      <c r="A21" s="115"/>
      <c r="B21" s="633"/>
      <c r="C21" s="116"/>
      <c r="D21" s="620"/>
      <c r="E21" s="620"/>
      <c r="F21" s="621"/>
      <c r="G21" s="622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5"/>
      <c r="U21" s="285"/>
      <c r="V21" s="285"/>
      <c r="W21" s="285"/>
      <c r="X21" s="285"/>
      <c r="Y21" s="285"/>
      <c r="Z21" s="285"/>
      <c r="AA21" s="285"/>
    </row>
    <row r="22" spans="1:27" ht="15" thickBot="1" x14ac:dyDescent="0.35">
      <c r="A22" s="117"/>
      <c r="B22" s="634"/>
      <c r="C22" s="118"/>
      <c r="D22" s="626"/>
      <c r="E22" s="626"/>
      <c r="F22" s="627"/>
      <c r="G22" s="628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5"/>
      <c r="U22" s="285"/>
      <c r="V22" s="285"/>
      <c r="W22" s="285"/>
      <c r="X22" s="285"/>
      <c r="Y22" s="285"/>
      <c r="Z22" s="285"/>
      <c r="AA22" s="285"/>
    </row>
    <row r="23" spans="1:27" x14ac:dyDescent="0.3">
      <c r="A23" s="111"/>
      <c r="B23" s="617" t="s">
        <v>1742</v>
      </c>
      <c r="C23" s="112"/>
      <c r="D23" s="629">
        <f>P12</f>
        <v>0</v>
      </c>
      <c r="E23" s="629"/>
      <c r="F23" s="630"/>
      <c r="G23" s="631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5"/>
      <c r="U23" s="285"/>
      <c r="V23" s="285"/>
      <c r="W23" s="285"/>
      <c r="X23" s="285"/>
      <c r="Y23" s="285"/>
      <c r="Z23" s="285"/>
      <c r="AA23" s="285"/>
    </row>
    <row r="24" spans="1:27" x14ac:dyDescent="0.3">
      <c r="A24" s="115"/>
      <c r="B24" s="618"/>
      <c r="C24" s="116"/>
      <c r="D24" s="620"/>
      <c r="E24" s="620"/>
      <c r="F24" s="621"/>
      <c r="G24" s="622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5"/>
      <c r="U24" s="285"/>
      <c r="V24" s="285"/>
      <c r="W24" s="285"/>
      <c r="X24" s="285"/>
      <c r="Y24" s="285"/>
      <c r="Z24" s="285"/>
      <c r="AA24" s="285"/>
    </row>
    <row r="25" spans="1:27" x14ac:dyDescent="0.3">
      <c r="A25" s="115"/>
      <c r="B25" s="618"/>
      <c r="C25" s="116"/>
      <c r="D25" s="620"/>
      <c r="E25" s="620"/>
      <c r="F25" s="621"/>
      <c r="G25" s="622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5"/>
      <c r="U25" s="285"/>
      <c r="V25" s="285"/>
      <c r="W25" s="285"/>
      <c r="X25" s="285"/>
      <c r="Y25" s="285"/>
      <c r="Z25" s="285"/>
      <c r="AA25" s="285"/>
    </row>
    <row r="26" spans="1:27" ht="15" thickBot="1" x14ac:dyDescent="0.35">
      <c r="A26" s="117"/>
      <c r="B26" s="619"/>
      <c r="C26" s="118"/>
      <c r="D26" s="626"/>
      <c r="E26" s="626"/>
      <c r="F26" s="627"/>
      <c r="G26" s="628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5"/>
      <c r="U26" s="285"/>
      <c r="V26" s="285"/>
      <c r="W26" s="285"/>
      <c r="X26" s="285"/>
      <c r="Y26" s="285"/>
      <c r="Z26" s="285"/>
      <c r="AA26" s="285"/>
    </row>
    <row r="27" spans="1:27" ht="14.4" customHeight="1" x14ac:dyDescent="0.3">
      <c r="A27" s="636" t="s">
        <v>1737</v>
      </c>
      <c r="B27" s="637"/>
      <c r="C27" s="636">
        <f>'kalkulace dílců'!P185</f>
        <v>0</v>
      </c>
      <c r="D27" s="640"/>
      <c r="E27" s="640"/>
      <c r="F27" s="640"/>
      <c r="G27" s="637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5"/>
      <c r="U27" s="285"/>
      <c r="V27" s="285"/>
      <c r="W27" s="285"/>
      <c r="X27" s="285"/>
      <c r="Y27" s="285"/>
      <c r="Z27" s="285"/>
      <c r="AA27" s="285"/>
    </row>
    <row r="28" spans="1:27" ht="15" customHeight="1" thickBot="1" x14ac:dyDescent="0.35">
      <c r="A28" s="638"/>
      <c r="B28" s="639"/>
      <c r="C28" s="638"/>
      <c r="D28" s="641"/>
      <c r="E28" s="641"/>
      <c r="F28" s="641"/>
      <c r="G28" s="639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5"/>
      <c r="U28" s="285"/>
      <c r="V28" s="285"/>
      <c r="W28" s="285"/>
      <c r="X28" s="285"/>
      <c r="Y28" s="285"/>
      <c r="Z28" s="285"/>
      <c r="AA28" s="285"/>
    </row>
    <row r="29" spans="1:27" x14ac:dyDescent="0.3">
      <c r="A29" s="121" t="s">
        <v>1382</v>
      </c>
      <c r="B29" s="122"/>
      <c r="C29" s="635" t="s">
        <v>1738</v>
      </c>
      <c r="D29" s="635"/>
      <c r="E29" s="635"/>
      <c r="F29" s="635"/>
      <c r="G29" s="123" t="s">
        <v>1739</v>
      </c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5"/>
      <c r="U29" s="285"/>
      <c r="V29" s="285"/>
      <c r="W29" s="285"/>
      <c r="X29" s="285"/>
      <c r="Y29" s="285"/>
      <c r="Z29" s="285"/>
      <c r="AA29" s="285"/>
    </row>
    <row r="30" spans="1:27" x14ac:dyDescent="0.3">
      <c r="A30" s="124"/>
      <c r="B30" s="125"/>
      <c r="C30" s="621"/>
      <c r="D30" s="621"/>
      <c r="E30" s="621"/>
      <c r="F30" s="621"/>
      <c r="G30" s="126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  <row r="31" spans="1:27" x14ac:dyDescent="0.3">
      <c r="A31" s="124"/>
      <c r="B31" s="125"/>
      <c r="C31" s="621"/>
      <c r="D31" s="621"/>
      <c r="E31" s="621"/>
      <c r="F31" s="621"/>
      <c r="G31" s="126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27" x14ac:dyDescent="0.3">
      <c r="A32" s="124"/>
      <c r="B32" s="125"/>
      <c r="C32" s="621"/>
      <c r="D32" s="621"/>
      <c r="E32" s="621"/>
      <c r="F32" s="621"/>
      <c r="G32" s="126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x14ac:dyDescent="0.3">
      <c r="A33" s="124"/>
      <c r="B33" s="125"/>
      <c r="C33" s="125"/>
      <c r="D33" s="125"/>
      <c r="E33" s="125"/>
      <c r="F33" s="125"/>
      <c r="G33" s="126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x14ac:dyDescent="0.3">
      <c r="A34" s="124"/>
      <c r="B34" s="125"/>
      <c r="C34" s="125"/>
      <c r="D34" s="125"/>
      <c r="E34" s="125"/>
      <c r="F34" s="125"/>
      <c r="G34" s="126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 ht="15" thickBot="1" x14ac:dyDescent="0.35">
      <c r="A35" s="127"/>
      <c r="B35" s="128"/>
      <c r="C35" s="128"/>
      <c r="D35" s="128"/>
      <c r="E35" s="128"/>
      <c r="F35" s="128"/>
      <c r="G35" s="12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</row>
    <row r="36" spans="1:19" x14ac:dyDescent="0.3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 spans="1:19" x14ac:dyDescent="0.3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x14ac:dyDescent="0.3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</row>
    <row r="39" spans="1:19" x14ac:dyDescent="0.3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</row>
    <row r="40" spans="1:19" x14ac:dyDescent="0.3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</row>
    <row r="41" spans="1:19" x14ac:dyDescent="0.3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</row>
    <row r="42" spans="1:19" x14ac:dyDescent="0.3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</row>
    <row r="43" spans="1:19" x14ac:dyDescent="0.3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</row>
    <row r="44" spans="1:19" x14ac:dyDescent="0.3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</row>
    <row r="45" spans="1:19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</row>
    <row r="46" spans="1:19" x14ac:dyDescent="0.3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</row>
    <row r="47" spans="1:19" x14ac:dyDescent="0.3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x14ac:dyDescent="0.3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x14ac:dyDescent="0.3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x14ac:dyDescent="0.3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x14ac:dyDescent="0.3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</sheetData>
  <sheetProtection algorithmName="SHA-512" hashValue="BxCmCb+cz2TyU+SQZCXVWsthrfX1/G7CDaQu52UVfRHqkgWY8sQFJN2YXXUEVwCpyhtiyciHkfwcrQUGKLrMGg==" saltValue="44606iom2Aq8FJuVHhwAfg==" spinCount="100000" sheet="1" objects="1" scenarios="1"/>
  <mergeCells count="58">
    <mergeCell ref="A1:G3"/>
    <mergeCell ref="A4:A5"/>
    <mergeCell ref="B4:B5"/>
    <mergeCell ref="C4:C5"/>
    <mergeCell ref="D8:E8"/>
    <mergeCell ref="D4:E5"/>
    <mergeCell ref="F4:G5"/>
    <mergeCell ref="D6:E6"/>
    <mergeCell ref="F6:G6"/>
    <mergeCell ref="D7:E7"/>
    <mergeCell ref="F7:G7"/>
    <mergeCell ref="F15:G15"/>
    <mergeCell ref="F8:G8"/>
    <mergeCell ref="D13:E13"/>
    <mergeCell ref="F13:G13"/>
    <mergeCell ref="D23:E23"/>
    <mergeCell ref="F23:G23"/>
    <mergeCell ref="D9:E9"/>
    <mergeCell ref="F9:G9"/>
    <mergeCell ref="D10:E10"/>
    <mergeCell ref="D24:E24"/>
    <mergeCell ref="F24:G24"/>
    <mergeCell ref="D25:E25"/>
    <mergeCell ref="F25:G25"/>
    <mergeCell ref="D26:E26"/>
    <mergeCell ref="F26:G26"/>
    <mergeCell ref="C30:F30"/>
    <mergeCell ref="C31:F31"/>
    <mergeCell ref="C32:F32"/>
    <mergeCell ref="B23:B26"/>
    <mergeCell ref="D19:E19"/>
    <mergeCell ref="F19:G19"/>
    <mergeCell ref="D20:E20"/>
    <mergeCell ref="F20:G20"/>
    <mergeCell ref="D21:E21"/>
    <mergeCell ref="F21:G21"/>
    <mergeCell ref="D22:E22"/>
    <mergeCell ref="F22:G22"/>
    <mergeCell ref="B19:B22"/>
    <mergeCell ref="C29:F29"/>
    <mergeCell ref="A27:B28"/>
    <mergeCell ref="C27:G28"/>
    <mergeCell ref="B13:B18"/>
    <mergeCell ref="B6:B12"/>
    <mergeCell ref="D16:E16"/>
    <mergeCell ref="F16:G16"/>
    <mergeCell ref="D17:E17"/>
    <mergeCell ref="F17:G17"/>
    <mergeCell ref="D18:E18"/>
    <mergeCell ref="F18:G18"/>
    <mergeCell ref="F10:G10"/>
    <mergeCell ref="D11:E11"/>
    <mergeCell ref="F11:G11"/>
    <mergeCell ref="D12:E12"/>
    <mergeCell ref="F12:G12"/>
    <mergeCell ref="D14:E14"/>
    <mergeCell ref="F14:G14"/>
    <mergeCell ref="D15:E1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731"/>
  <sheetViews>
    <sheetView topLeftCell="A130" zoomScaleNormal="100" workbookViewId="0">
      <selection activeCell="B157" sqref="B157"/>
    </sheetView>
  </sheetViews>
  <sheetFormatPr defaultRowHeight="14.4" x14ac:dyDescent="0.3"/>
  <cols>
    <col min="3" max="3" width="19.21875" customWidth="1"/>
  </cols>
  <sheetData>
    <row r="1" spans="1:20" x14ac:dyDescent="0.3">
      <c r="A1" s="49" t="s">
        <v>0</v>
      </c>
      <c r="B1" s="49" t="s">
        <v>1</v>
      </c>
      <c r="C1" s="49" t="s">
        <v>2</v>
      </c>
      <c r="D1" s="49" t="s">
        <v>3</v>
      </c>
      <c r="E1" s="49" t="s">
        <v>4</v>
      </c>
      <c r="F1" s="49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49" t="s">
        <v>10</v>
      </c>
      <c r="L1" s="49" t="s">
        <v>11</v>
      </c>
      <c r="M1" s="49" t="s">
        <v>1752</v>
      </c>
      <c r="N1" s="49"/>
      <c r="O1" s="49"/>
      <c r="P1" s="49"/>
      <c r="Q1" s="49"/>
      <c r="R1" s="49"/>
      <c r="S1" s="49"/>
      <c r="T1" s="49"/>
    </row>
    <row r="2" spans="1:20" x14ac:dyDescent="0.3">
      <c r="A2" s="49">
        <v>1</v>
      </c>
      <c r="B2" s="49">
        <f>'kalkulace dílců'!B6</f>
        <v>0</v>
      </c>
      <c r="C2" s="49" t="str">
        <f>'kalkulace dílců'!V6</f>
        <v/>
      </c>
      <c r="D2" s="49">
        <f>'kalkulace dílců'!D6</f>
        <v>0</v>
      </c>
      <c r="E2" s="49">
        <f>'kalkulace dílců'!G6</f>
        <v>0</v>
      </c>
      <c r="F2" s="49">
        <f>'kalkulace dílců'!E6</f>
        <v>0</v>
      </c>
      <c r="G2" s="49">
        <f>'kalkulace dílců'!F6</f>
        <v>0</v>
      </c>
      <c r="H2" s="49" t="str">
        <f>'kalkulace dílců'!AA6</f>
        <v>0</v>
      </c>
      <c r="I2" s="49" t="str">
        <f>'kalkulace dílců'!W6</f>
        <v/>
      </c>
      <c r="J2" s="49" t="str">
        <f>'kalkulace dílců'!X6</f>
        <v/>
      </c>
      <c r="K2" s="49" t="str">
        <f>'kalkulace dílců'!Y6</f>
        <v/>
      </c>
      <c r="L2" s="49" t="str">
        <f>'kalkulace dílců'!Z6</f>
        <v/>
      </c>
      <c r="M2" s="49">
        <f>'kalkulace dílců'!M6</f>
        <v>0</v>
      </c>
      <c r="N2" s="49"/>
      <c r="O2" s="49"/>
      <c r="P2" s="49"/>
      <c r="Q2" s="49"/>
      <c r="R2" s="49"/>
      <c r="S2" s="49"/>
      <c r="T2" s="49"/>
    </row>
    <row r="3" spans="1:20" x14ac:dyDescent="0.3">
      <c r="A3" s="49">
        <v>2</v>
      </c>
      <c r="B3" s="49">
        <f>'kalkulace dílců'!B7</f>
        <v>0</v>
      </c>
      <c r="C3" s="49" t="str">
        <f>'kalkulace dílců'!V7</f>
        <v/>
      </c>
      <c r="D3" s="49">
        <f>'kalkulace dílců'!D7</f>
        <v>0</v>
      </c>
      <c r="E3" s="49">
        <f>'kalkulace dílců'!G7</f>
        <v>0</v>
      </c>
      <c r="F3" s="49">
        <f>'kalkulace dílců'!E7</f>
        <v>0</v>
      </c>
      <c r="G3" s="49">
        <f>'kalkulace dílců'!F7</f>
        <v>0</v>
      </c>
      <c r="H3" s="49" t="str">
        <f>'kalkulace dílců'!AA7</f>
        <v>0</v>
      </c>
      <c r="I3" s="49" t="str">
        <f>'kalkulace dílců'!W7</f>
        <v/>
      </c>
      <c r="J3" s="49" t="str">
        <f>'kalkulace dílců'!X7</f>
        <v/>
      </c>
      <c r="K3" s="49" t="str">
        <f>'kalkulace dílců'!Y7</f>
        <v/>
      </c>
      <c r="L3" s="49" t="str">
        <f>'kalkulace dílců'!Z7</f>
        <v/>
      </c>
      <c r="M3" s="49">
        <f>'kalkulace dílců'!M7</f>
        <v>0</v>
      </c>
      <c r="N3" s="49"/>
      <c r="O3" s="49"/>
      <c r="P3" s="49"/>
      <c r="Q3" s="49"/>
      <c r="R3" s="49"/>
      <c r="S3" s="49"/>
      <c r="T3" s="49"/>
    </row>
    <row r="4" spans="1:20" x14ac:dyDescent="0.3">
      <c r="A4" s="49">
        <v>3</v>
      </c>
      <c r="B4" s="49">
        <f>'kalkulace dílců'!B8</f>
        <v>0</v>
      </c>
      <c r="C4" s="49" t="str">
        <f>'kalkulace dílců'!V8</f>
        <v/>
      </c>
      <c r="D4" s="49">
        <f>'kalkulace dílců'!D8</f>
        <v>0</v>
      </c>
      <c r="E4" s="49">
        <f>'kalkulace dílců'!G8</f>
        <v>0</v>
      </c>
      <c r="F4" s="49">
        <f>'kalkulace dílců'!E8</f>
        <v>0</v>
      </c>
      <c r="G4" s="49">
        <f>'kalkulace dílců'!F8</f>
        <v>0</v>
      </c>
      <c r="H4" s="49" t="str">
        <f>'kalkulace dílců'!AA8</f>
        <v>0</v>
      </c>
      <c r="I4" s="49" t="str">
        <f>'kalkulace dílců'!W8</f>
        <v/>
      </c>
      <c r="J4" s="49" t="str">
        <f>'kalkulace dílců'!X8</f>
        <v/>
      </c>
      <c r="K4" s="49" t="str">
        <f>'kalkulace dílců'!Y8</f>
        <v/>
      </c>
      <c r="L4" s="49" t="str">
        <f>'kalkulace dílců'!Z8</f>
        <v/>
      </c>
      <c r="M4" s="49">
        <f>'kalkulace dílců'!M8</f>
        <v>0</v>
      </c>
      <c r="N4" s="49"/>
      <c r="O4" s="49"/>
      <c r="P4" s="49"/>
      <c r="Q4" s="49"/>
      <c r="R4" s="49"/>
      <c r="S4" s="49"/>
      <c r="T4" s="49"/>
    </row>
    <row r="5" spans="1:20" x14ac:dyDescent="0.3">
      <c r="A5" s="49">
        <v>4</v>
      </c>
      <c r="B5" s="49">
        <f>'kalkulace dílců'!B9</f>
        <v>0</v>
      </c>
      <c r="C5" s="49" t="str">
        <f>'kalkulace dílců'!V9</f>
        <v/>
      </c>
      <c r="D5" s="49">
        <f>'kalkulace dílců'!D9</f>
        <v>0</v>
      </c>
      <c r="E5" s="49">
        <f>'kalkulace dílců'!G9</f>
        <v>0</v>
      </c>
      <c r="F5" s="49">
        <f>'kalkulace dílců'!E9</f>
        <v>0</v>
      </c>
      <c r="G5" s="49">
        <f>'kalkulace dílců'!F9</f>
        <v>0</v>
      </c>
      <c r="H5" s="49" t="str">
        <f>'kalkulace dílců'!AA9</f>
        <v>0</v>
      </c>
      <c r="I5" s="49" t="str">
        <f>'kalkulace dílců'!W9</f>
        <v/>
      </c>
      <c r="J5" s="49" t="str">
        <f>'kalkulace dílců'!X9</f>
        <v/>
      </c>
      <c r="K5" s="49" t="str">
        <f>'kalkulace dílců'!Y9</f>
        <v/>
      </c>
      <c r="L5" s="49" t="str">
        <f>'kalkulace dílců'!Z9</f>
        <v/>
      </c>
      <c r="M5" s="49">
        <f>'kalkulace dílců'!M9</f>
        <v>0</v>
      </c>
      <c r="N5" s="49"/>
      <c r="O5" s="49"/>
      <c r="P5" s="49"/>
      <c r="Q5" s="49"/>
      <c r="R5" s="49"/>
      <c r="S5" s="49"/>
      <c r="T5" s="49"/>
    </row>
    <row r="6" spans="1:20" x14ac:dyDescent="0.3">
      <c r="A6" s="49">
        <v>5</v>
      </c>
      <c r="B6" s="49">
        <f>'kalkulace dílců'!B10</f>
        <v>0</v>
      </c>
      <c r="C6" s="49" t="str">
        <f>'kalkulace dílců'!V10</f>
        <v/>
      </c>
      <c r="D6" s="49">
        <f>'kalkulace dílců'!D10</f>
        <v>0</v>
      </c>
      <c r="E6" s="49">
        <f>'kalkulace dílců'!G10</f>
        <v>0</v>
      </c>
      <c r="F6" s="49">
        <f>'kalkulace dílců'!E10</f>
        <v>0</v>
      </c>
      <c r="G6" s="49">
        <f>'kalkulace dílců'!F10</f>
        <v>0</v>
      </c>
      <c r="H6" s="49" t="str">
        <f>'kalkulace dílců'!AA10</f>
        <v>0</v>
      </c>
      <c r="I6" s="49" t="str">
        <f>'kalkulace dílců'!W10</f>
        <v/>
      </c>
      <c r="J6" s="49" t="str">
        <f>'kalkulace dílců'!X10</f>
        <v/>
      </c>
      <c r="K6" s="49" t="str">
        <f>'kalkulace dílců'!Y10</f>
        <v/>
      </c>
      <c r="L6" s="49" t="str">
        <f>'kalkulace dílců'!Z10</f>
        <v/>
      </c>
      <c r="M6" s="49">
        <f>'kalkulace dílců'!M10</f>
        <v>0</v>
      </c>
      <c r="N6" s="49"/>
      <c r="O6" s="49"/>
      <c r="P6" s="49"/>
      <c r="Q6" s="49"/>
      <c r="R6" s="49"/>
      <c r="S6" s="49"/>
      <c r="T6" s="49"/>
    </row>
    <row r="7" spans="1:20" x14ac:dyDescent="0.3">
      <c r="A7" s="49">
        <v>6</v>
      </c>
      <c r="B7" s="49">
        <f>'kalkulace dílců'!B11</f>
        <v>0</v>
      </c>
      <c r="C7" s="49" t="str">
        <f>'kalkulace dílců'!V11</f>
        <v/>
      </c>
      <c r="D7" s="49">
        <f>'kalkulace dílců'!D11</f>
        <v>0</v>
      </c>
      <c r="E7" s="49">
        <f>'kalkulace dílců'!G11</f>
        <v>0</v>
      </c>
      <c r="F7" s="49">
        <f>'kalkulace dílců'!E11</f>
        <v>0</v>
      </c>
      <c r="G7" s="49">
        <f>'kalkulace dílců'!F11</f>
        <v>0</v>
      </c>
      <c r="H7" s="49" t="str">
        <f>'kalkulace dílců'!AA11</f>
        <v>0</v>
      </c>
      <c r="I7" s="49" t="str">
        <f>'kalkulace dílců'!W11</f>
        <v/>
      </c>
      <c r="J7" s="49" t="str">
        <f>'kalkulace dílců'!X11</f>
        <v/>
      </c>
      <c r="K7" s="49" t="str">
        <f>'kalkulace dílců'!Y11</f>
        <v/>
      </c>
      <c r="L7" s="49" t="str">
        <f>'kalkulace dílců'!Z11</f>
        <v/>
      </c>
      <c r="M7" s="49">
        <f>'kalkulace dílců'!M11</f>
        <v>0</v>
      </c>
      <c r="N7" s="49"/>
      <c r="O7" s="49"/>
      <c r="P7" s="49"/>
      <c r="Q7" s="49"/>
      <c r="R7" s="49"/>
      <c r="S7" s="49"/>
      <c r="T7" s="49"/>
    </row>
    <row r="8" spans="1:20" x14ac:dyDescent="0.3">
      <c r="A8" s="49">
        <v>7</v>
      </c>
      <c r="B8" s="49">
        <f>'kalkulace dílců'!B12</f>
        <v>0</v>
      </c>
      <c r="C8" s="49" t="str">
        <f>'kalkulace dílců'!V12</f>
        <v/>
      </c>
      <c r="D8" s="49">
        <f>'kalkulace dílců'!D12</f>
        <v>0</v>
      </c>
      <c r="E8" s="49">
        <f>'kalkulace dílců'!G12</f>
        <v>0</v>
      </c>
      <c r="F8" s="49">
        <f>'kalkulace dílců'!E12</f>
        <v>0</v>
      </c>
      <c r="G8" s="49">
        <f>'kalkulace dílců'!F12</f>
        <v>0</v>
      </c>
      <c r="H8" s="49" t="str">
        <f>'kalkulace dílců'!AA12</f>
        <v>0</v>
      </c>
      <c r="I8" s="49" t="str">
        <f>'kalkulace dílců'!W12</f>
        <v/>
      </c>
      <c r="J8" s="49" t="str">
        <f>'kalkulace dílců'!X12</f>
        <v/>
      </c>
      <c r="K8" s="49" t="str">
        <f>'kalkulace dílců'!Y12</f>
        <v/>
      </c>
      <c r="L8" s="49" t="str">
        <f>'kalkulace dílců'!Z12</f>
        <v/>
      </c>
      <c r="M8" s="49">
        <f>'kalkulace dílců'!M12</f>
        <v>0</v>
      </c>
      <c r="N8" s="49"/>
      <c r="O8" s="49"/>
      <c r="P8" s="49"/>
      <c r="Q8" s="49"/>
      <c r="R8" s="49"/>
      <c r="S8" s="49"/>
      <c r="T8" s="49"/>
    </row>
    <row r="9" spans="1:20" x14ac:dyDescent="0.3">
      <c r="A9" s="49">
        <v>8</v>
      </c>
      <c r="B9" s="49">
        <f>'kalkulace dílců'!B13</f>
        <v>0</v>
      </c>
      <c r="C9" s="49" t="str">
        <f>'kalkulace dílců'!V13</f>
        <v/>
      </c>
      <c r="D9" s="49">
        <f>'kalkulace dílců'!D13</f>
        <v>0</v>
      </c>
      <c r="E9" s="49">
        <f>'kalkulace dílců'!G13</f>
        <v>0</v>
      </c>
      <c r="F9" s="49">
        <f>'kalkulace dílců'!E13</f>
        <v>0</v>
      </c>
      <c r="G9" s="49">
        <f>'kalkulace dílců'!F13</f>
        <v>0</v>
      </c>
      <c r="H9" s="49" t="str">
        <f>'kalkulace dílců'!AA13</f>
        <v>0</v>
      </c>
      <c r="I9" s="49" t="str">
        <f>'kalkulace dílců'!W13</f>
        <v/>
      </c>
      <c r="J9" s="49" t="str">
        <f>'kalkulace dílců'!X13</f>
        <v/>
      </c>
      <c r="K9" s="49" t="str">
        <f>'kalkulace dílců'!Y13</f>
        <v/>
      </c>
      <c r="L9" s="49" t="str">
        <f>'kalkulace dílců'!Z13</f>
        <v/>
      </c>
      <c r="M9" s="49">
        <f>'kalkulace dílců'!M13</f>
        <v>0</v>
      </c>
      <c r="N9" s="49"/>
      <c r="O9" s="49"/>
      <c r="P9" s="49"/>
      <c r="Q9" s="49"/>
      <c r="R9" s="49"/>
      <c r="S9" s="49"/>
      <c r="T9" s="49"/>
    </row>
    <row r="10" spans="1:20" x14ac:dyDescent="0.3">
      <c r="A10" s="49">
        <v>9</v>
      </c>
      <c r="B10" s="49">
        <f>'kalkulace dílců'!B14</f>
        <v>0</v>
      </c>
      <c r="C10" s="49" t="str">
        <f>'kalkulace dílců'!V14</f>
        <v/>
      </c>
      <c r="D10" s="49">
        <f>'kalkulace dílců'!D14</f>
        <v>0</v>
      </c>
      <c r="E10" s="49">
        <f>'kalkulace dílců'!G14</f>
        <v>0</v>
      </c>
      <c r="F10" s="49">
        <f>'kalkulace dílců'!E14</f>
        <v>0</v>
      </c>
      <c r="G10" s="49">
        <f>'kalkulace dílců'!F14</f>
        <v>0</v>
      </c>
      <c r="H10" s="49" t="str">
        <f>'kalkulace dílců'!AA14</f>
        <v>0</v>
      </c>
      <c r="I10" s="49" t="str">
        <f>'kalkulace dílců'!W14</f>
        <v/>
      </c>
      <c r="J10" s="49" t="str">
        <f>'kalkulace dílců'!X14</f>
        <v/>
      </c>
      <c r="K10" s="49" t="str">
        <f>'kalkulace dílců'!Y14</f>
        <v/>
      </c>
      <c r="L10" s="49" t="str">
        <f>'kalkulace dílců'!Z14</f>
        <v/>
      </c>
      <c r="M10" s="49">
        <f>'kalkulace dílců'!M14</f>
        <v>0</v>
      </c>
      <c r="N10" s="49"/>
      <c r="O10" s="49"/>
      <c r="P10" s="49"/>
      <c r="Q10" s="49"/>
      <c r="R10" s="49"/>
      <c r="S10" s="49"/>
      <c r="T10" s="49"/>
    </row>
    <row r="11" spans="1:20" x14ac:dyDescent="0.3">
      <c r="A11" s="49">
        <v>10</v>
      </c>
      <c r="B11" s="49">
        <f>'kalkulace dílců'!B15</f>
        <v>0</v>
      </c>
      <c r="C11" s="49" t="str">
        <f>'kalkulace dílců'!V15</f>
        <v/>
      </c>
      <c r="D11" s="49">
        <f>'kalkulace dílců'!D15</f>
        <v>0</v>
      </c>
      <c r="E11" s="49">
        <f>'kalkulace dílců'!G15</f>
        <v>0</v>
      </c>
      <c r="F11" s="49">
        <f>'kalkulace dílců'!E15</f>
        <v>0</v>
      </c>
      <c r="G11" s="49">
        <f>'kalkulace dílců'!F15</f>
        <v>0</v>
      </c>
      <c r="H11" s="49" t="str">
        <f>'kalkulace dílců'!AA15</f>
        <v>0</v>
      </c>
      <c r="I11" s="49" t="str">
        <f>'kalkulace dílců'!W15</f>
        <v/>
      </c>
      <c r="J11" s="49" t="str">
        <f>'kalkulace dílců'!X15</f>
        <v/>
      </c>
      <c r="K11" s="49" t="str">
        <f>'kalkulace dílců'!Y15</f>
        <v/>
      </c>
      <c r="L11" s="49" t="str">
        <f>'kalkulace dílců'!Z15</f>
        <v/>
      </c>
      <c r="M11" s="49">
        <f>'kalkulace dílců'!M15</f>
        <v>0</v>
      </c>
      <c r="N11" s="49"/>
      <c r="O11" s="49"/>
      <c r="P11" s="49"/>
      <c r="Q11" s="49"/>
      <c r="R11" s="49"/>
      <c r="S11" s="49"/>
      <c r="T11" s="49"/>
    </row>
    <row r="12" spans="1:20" x14ac:dyDescent="0.3">
      <c r="A12" s="49">
        <v>11</v>
      </c>
      <c r="B12" s="49">
        <f>'kalkulace dílců'!B16</f>
        <v>0</v>
      </c>
      <c r="C12" s="49" t="str">
        <f>'kalkulace dílců'!V16</f>
        <v/>
      </c>
      <c r="D12" s="49">
        <f>'kalkulace dílců'!D16</f>
        <v>0</v>
      </c>
      <c r="E12" s="49">
        <f>'kalkulace dílců'!G16</f>
        <v>0</v>
      </c>
      <c r="F12" s="49">
        <f>'kalkulace dílců'!E16</f>
        <v>0</v>
      </c>
      <c r="G12" s="49">
        <f>'kalkulace dílců'!F16</f>
        <v>0</v>
      </c>
      <c r="H12" s="49" t="str">
        <f>'kalkulace dílců'!AA16</f>
        <v>0</v>
      </c>
      <c r="I12" s="49" t="str">
        <f>'kalkulace dílců'!W16</f>
        <v/>
      </c>
      <c r="J12" s="49" t="str">
        <f>'kalkulace dílců'!X16</f>
        <v/>
      </c>
      <c r="K12" s="49" t="str">
        <f>'kalkulace dílců'!Y16</f>
        <v/>
      </c>
      <c r="L12" s="49" t="str">
        <f>'kalkulace dílců'!Z16</f>
        <v/>
      </c>
      <c r="M12" s="49">
        <f>'kalkulace dílců'!M16</f>
        <v>0</v>
      </c>
      <c r="N12" s="49"/>
      <c r="O12" s="49"/>
      <c r="P12" s="49"/>
      <c r="Q12" s="49"/>
      <c r="R12" s="49"/>
      <c r="S12" s="49"/>
      <c r="T12" s="49"/>
    </row>
    <row r="13" spans="1:20" x14ac:dyDescent="0.3">
      <c r="A13" s="49">
        <v>12</v>
      </c>
      <c r="B13" s="49">
        <f>'kalkulace dílců'!B17</f>
        <v>0</v>
      </c>
      <c r="C13" s="49" t="str">
        <f>'kalkulace dílců'!V17</f>
        <v/>
      </c>
      <c r="D13" s="49">
        <f>'kalkulace dílců'!D17</f>
        <v>0</v>
      </c>
      <c r="E13" s="49">
        <f>'kalkulace dílců'!G17</f>
        <v>0</v>
      </c>
      <c r="F13" s="49">
        <f>'kalkulace dílců'!E17</f>
        <v>0</v>
      </c>
      <c r="G13" s="49">
        <f>'kalkulace dílců'!F17</f>
        <v>0</v>
      </c>
      <c r="H13" s="49" t="str">
        <f>'kalkulace dílců'!AA17</f>
        <v>0</v>
      </c>
      <c r="I13" s="49" t="str">
        <f>'kalkulace dílců'!W17</f>
        <v/>
      </c>
      <c r="J13" s="49" t="str">
        <f>'kalkulace dílců'!X17</f>
        <v/>
      </c>
      <c r="K13" s="49" t="str">
        <f>'kalkulace dílců'!Y17</f>
        <v/>
      </c>
      <c r="L13" s="49" t="str">
        <f>'kalkulace dílců'!Z17</f>
        <v/>
      </c>
      <c r="M13" s="49">
        <f>'kalkulace dílců'!M17</f>
        <v>0</v>
      </c>
      <c r="N13" s="49"/>
      <c r="O13" s="49"/>
      <c r="P13" s="49"/>
      <c r="Q13" s="49"/>
      <c r="R13" s="49"/>
      <c r="S13" s="49"/>
      <c r="T13" s="49"/>
    </row>
    <row r="14" spans="1:20" x14ac:dyDescent="0.3">
      <c r="A14" s="49">
        <v>13</v>
      </c>
      <c r="B14" s="49">
        <f>'kalkulace dílců'!B18</f>
        <v>0</v>
      </c>
      <c r="C14" s="49" t="str">
        <f>'kalkulace dílců'!V18</f>
        <v/>
      </c>
      <c r="D14" s="49">
        <f>'kalkulace dílců'!D18</f>
        <v>0</v>
      </c>
      <c r="E14" s="49">
        <f>'kalkulace dílců'!G18</f>
        <v>0</v>
      </c>
      <c r="F14" s="49">
        <f>'kalkulace dílců'!E18</f>
        <v>0</v>
      </c>
      <c r="G14" s="49">
        <f>'kalkulace dílců'!F18</f>
        <v>0</v>
      </c>
      <c r="H14" s="49" t="str">
        <f>'kalkulace dílců'!AA18</f>
        <v>0</v>
      </c>
      <c r="I14" s="49" t="str">
        <f>'kalkulace dílců'!W18</f>
        <v/>
      </c>
      <c r="J14" s="49" t="str">
        <f>'kalkulace dílců'!X18</f>
        <v/>
      </c>
      <c r="K14" s="49" t="str">
        <f>'kalkulace dílců'!Y18</f>
        <v/>
      </c>
      <c r="L14" s="49" t="str">
        <f>'kalkulace dílců'!Z18</f>
        <v/>
      </c>
      <c r="M14" s="49">
        <f>'kalkulace dílců'!M18</f>
        <v>0</v>
      </c>
      <c r="N14" s="49"/>
      <c r="O14" s="49"/>
      <c r="P14" s="49"/>
      <c r="Q14" s="49"/>
      <c r="R14" s="49"/>
      <c r="S14" s="49"/>
      <c r="T14" s="49"/>
    </row>
    <row r="15" spans="1:20" x14ac:dyDescent="0.3">
      <c r="A15" s="49">
        <v>14</v>
      </c>
      <c r="B15" s="49">
        <f>'kalkulace dílců'!B19</f>
        <v>0</v>
      </c>
      <c r="C15" s="49" t="str">
        <f>'kalkulace dílců'!V19</f>
        <v/>
      </c>
      <c r="D15" s="49">
        <f>'kalkulace dílců'!D19</f>
        <v>0</v>
      </c>
      <c r="E15" s="49">
        <f>'kalkulace dílců'!G19</f>
        <v>0</v>
      </c>
      <c r="F15" s="49">
        <f>'kalkulace dílců'!E19</f>
        <v>0</v>
      </c>
      <c r="G15" s="49">
        <f>'kalkulace dílců'!F19</f>
        <v>0</v>
      </c>
      <c r="H15" s="49" t="str">
        <f>'kalkulace dílců'!AA19</f>
        <v>0</v>
      </c>
      <c r="I15" s="49" t="str">
        <f>'kalkulace dílců'!W19</f>
        <v/>
      </c>
      <c r="J15" s="49" t="str">
        <f>'kalkulace dílců'!X19</f>
        <v/>
      </c>
      <c r="K15" s="49" t="str">
        <f>'kalkulace dílců'!Y19</f>
        <v/>
      </c>
      <c r="L15" s="49" t="str">
        <f>'kalkulace dílců'!Z19</f>
        <v/>
      </c>
      <c r="M15" s="49">
        <f>'kalkulace dílců'!M19</f>
        <v>0</v>
      </c>
      <c r="N15" s="49"/>
      <c r="O15" s="49"/>
      <c r="P15" s="49"/>
      <c r="Q15" s="49"/>
      <c r="R15" s="49"/>
      <c r="S15" s="49"/>
      <c r="T15" s="49"/>
    </row>
    <row r="16" spans="1:20" x14ac:dyDescent="0.3">
      <c r="A16" s="49">
        <v>15</v>
      </c>
      <c r="B16" s="49">
        <f>'kalkulace dílců'!B20</f>
        <v>0</v>
      </c>
      <c r="C16" s="49" t="str">
        <f>'kalkulace dílců'!V20</f>
        <v/>
      </c>
      <c r="D16" s="49">
        <f>'kalkulace dílců'!D20</f>
        <v>0</v>
      </c>
      <c r="E16" s="49">
        <f>'kalkulace dílců'!G20</f>
        <v>0</v>
      </c>
      <c r="F16" s="49">
        <f>'kalkulace dílců'!E20</f>
        <v>0</v>
      </c>
      <c r="G16" s="49">
        <f>'kalkulace dílců'!F20</f>
        <v>0</v>
      </c>
      <c r="H16" s="49" t="str">
        <f>'kalkulace dílců'!AA20</f>
        <v>0</v>
      </c>
      <c r="I16" s="49" t="str">
        <f>'kalkulace dílců'!W20</f>
        <v/>
      </c>
      <c r="J16" s="49" t="str">
        <f>'kalkulace dílců'!X20</f>
        <v/>
      </c>
      <c r="K16" s="49" t="str">
        <f>'kalkulace dílců'!Y20</f>
        <v/>
      </c>
      <c r="L16" s="49" t="str">
        <f>'kalkulace dílců'!Z20</f>
        <v/>
      </c>
      <c r="M16" s="49">
        <f>'kalkulace dílců'!M20</f>
        <v>0</v>
      </c>
      <c r="N16" s="49"/>
      <c r="O16" s="49"/>
      <c r="P16" s="49"/>
      <c r="Q16" s="49"/>
      <c r="R16" s="49"/>
      <c r="S16" s="49"/>
      <c r="T16" s="49"/>
    </row>
    <row r="17" spans="1:20" x14ac:dyDescent="0.3">
      <c r="A17" s="49">
        <v>16</v>
      </c>
      <c r="B17" s="49">
        <f>'kalkulace dílců'!B21</f>
        <v>0</v>
      </c>
      <c r="C17" s="49" t="str">
        <f>'kalkulace dílců'!V21</f>
        <v/>
      </c>
      <c r="D17" s="49">
        <f>'kalkulace dílců'!D21</f>
        <v>0</v>
      </c>
      <c r="E17" s="49">
        <f>'kalkulace dílců'!G21</f>
        <v>0</v>
      </c>
      <c r="F17" s="49">
        <f>'kalkulace dílců'!E21</f>
        <v>0</v>
      </c>
      <c r="G17" s="49">
        <f>'kalkulace dílců'!F21</f>
        <v>0</v>
      </c>
      <c r="H17" s="49" t="str">
        <f>'kalkulace dílců'!AA21</f>
        <v>0</v>
      </c>
      <c r="I17" s="49" t="str">
        <f>'kalkulace dílců'!W21</f>
        <v/>
      </c>
      <c r="J17" s="49" t="str">
        <f>'kalkulace dílců'!X21</f>
        <v/>
      </c>
      <c r="K17" s="49" t="str">
        <f>'kalkulace dílců'!Y21</f>
        <v/>
      </c>
      <c r="L17" s="49" t="str">
        <f>'kalkulace dílců'!Z21</f>
        <v/>
      </c>
      <c r="M17" s="49">
        <f>'kalkulace dílců'!M21</f>
        <v>0</v>
      </c>
      <c r="N17" s="49"/>
      <c r="O17" s="49"/>
      <c r="P17" s="49"/>
      <c r="Q17" s="49"/>
      <c r="R17" s="49"/>
      <c r="S17" s="49"/>
      <c r="T17" s="49"/>
    </row>
    <row r="18" spans="1:20" x14ac:dyDescent="0.3">
      <c r="A18" s="49">
        <v>17</v>
      </c>
      <c r="B18" s="49">
        <f>'kalkulace dílců'!B22</f>
        <v>0</v>
      </c>
      <c r="C18" s="49" t="str">
        <f>'kalkulace dílců'!V22</f>
        <v/>
      </c>
      <c r="D18" s="49">
        <f>'kalkulace dílců'!D22</f>
        <v>0</v>
      </c>
      <c r="E18" s="49">
        <f>'kalkulace dílců'!G22</f>
        <v>0</v>
      </c>
      <c r="F18" s="49">
        <f>'kalkulace dílců'!E22</f>
        <v>0</v>
      </c>
      <c r="G18" s="49">
        <f>'kalkulace dílců'!F22</f>
        <v>0</v>
      </c>
      <c r="H18" s="49" t="str">
        <f>'kalkulace dílců'!AA22</f>
        <v>0</v>
      </c>
      <c r="I18" s="49" t="str">
        <f>'kalkulace dílců'!W22</f>
        <v/>
      </c>
      <c r="J18" s="49" t="str">
        <f>'kalkulace dílců'!X22</f>
        <v/>
      </c>
      <c r="K18" s="49" t="str">
        <f>'kalkulace dílců'!Y22</f>
        <v/>
      </c>
      <c r="L18" s="49" t="str">
        <f>'kalkulace dílců'!Z22</f>
        <v/>
      </c>
      <c r="M18" s="49">
        <f>'kalkulace dílců'!M22</f>
        <v>0</v>
      </c>
      <c r="N18" s="49"/>
      <c r="O18" s="49"/>
      <c r="P18" s="49"/>
      <c r="Q18" s="49"/>
      <c r="R18" s="49"/>
      <c r="S18" s="49"/>
      <c r="T18" s="49"/>
    </row>
    <row r="19" spans="1:20" x14ac:dyDescent="0.3">
      <c r="A19" s="49">
        <v>18</v>
      </c>
      <c r="B19" s="49">
        <f>'kalkulace dílců'!B23</f>
        <v>0</v>
      </c>
      <c r="C19" s="49" t="str">
        <f>'kalkulace dílců'!V23</f>
        <v/>
      </c>
      <c r="D19" s="49">
        <f>'kalkulace dílců'!D23</f>
        <v>0</v>
      </c>
      <c r="E19" s="49">
        <f>'kalkulace dílců'!G23</f>
        <v>0</v>
      </c>
      <c r="F19" s="49">
        <f>'kalkulace dílců'!E23</f>
        <v>0</v>
      </c>
      <c r="G19" s="49">
        <f>'kalkulace dílců'!F23</f>
        <v>0</v>
      </c>
      <c r="H19" s="49" t="str">
        <f>'kalkulace dílců'!AA23</f>
        <v>0</v>
      </c>
      <c r="I19" s="49" t="str">
        <f>'kalkulace dílců'!W23</f>
        <v/>
      </c>
      <c r="J19" s="49" t="str">
        <f>'kalkulace dílců'!X23</f>
        <v/>
      </c>
      <c r="K19" s="49" t="str">
        <f>'kalkulace dílců'!Y23</f>
        <v/>
      </c>
      <c r="L19" s="49" t="str">
        <f>'kalkulace dílců'!Z23</f>
        <v/>
      </c>
      <c r="M19" s="49">
        <f>'kalkulace dílců'!M23</f>
        <v>0</v>
      </c>
      <c r="N19" s="49"/>
      <c r="O19" s="49"/>
      <c r="P19" s="49"/>
      <c r="Q19" s="49"/>
      <c r="R19" s="49"/>
      <c r="S19" s="49"/>
      <c r="T19" s="49"/>
    </row>
    <row r="20" spans="1:20" x14ac:dyDescent="0.3">
      <c r="A20" s="49">
        <v>19</v>
      </c>
      <c r="B20" s="49">
        <f>'kalkulace dílců'!B24</f>
        <v>0</v>
      </c>
      <c r="C20" s="49" t="str">
        <f>'kalkulace dílců'!V24</f>
        <v/>
      </c>
      <c r="D20" s="49">
        <f>'kalkulace dílců'!D24</f>
        <v>0</v>
      </c>
      <c r="E20" s="49">
        <f>'kalkulace dílců'!G24</f>
        <v>0</v>
      </c>
      <c r="F20" s="49">
        <f>'kalkulace dílců'!E24</f>
        <v>0</v>
      </c>
      <c r="G20" s="49">
        <f>'kalkulace dílců'!F24</f>
        <v>0</v>
      </c>
      <c r="H20" s="49" t="str">
        <f>'kalkulace dílců'!AA24</f>
        <v>0</v>
      </c>
      <c r="I20" s="49" t="str">
        <f>'kalkulace dílců'!W24</f>
        <v/>
      </c>
      <c r="J20" s="49" t="str">
        <f>'kalkulace dílců'!X24</f>
        <v/>
      </c>
      <c r="K20" s="49" t="str">
        <f>'kalkulace dílců'!Y24</f>
        <v/>
      </c>
      <c r="L20" s="49" t="str">
        <f>'kalkulace dílců'!Z24</f>
        <v/>
      </c>
      <c r="M20" s="49">
        <f>'kalkulace dílců'!M24</f>
        <v>0</v>
      </c>
      <c r="N20" s="49"/>
      <c r="O20" s="49"/>
      <c r="P20" s="49"/>
      <c r="Q20" s="49"/>
      <c r="R20" s="49"/>
      <c r="S20" s="49"/>
      <c r="T20" s="49"/>
    </row>
    <row r="21" spans="1:20" x14ac:dyDescent="0.3">
      <c r="A21" s="49">
        <v>20</v>
      </c>
      <c r="B21" s="49">
        <f>'kalkulace dílců'!B25</f>
        <v>0</v>
      </c>
      <c r="C21" s="49" t="str">
        <f>'kalkulace dílců'!V25</f>
        <v/>
      </c>
      <c r="D21" s="49">
        <f>'kalkulace dílců'!D25</f>
        <v>0</v>
      </c>
      <c r="E21" s="49">
        <f>'kalkulace dílců'!G25</f>
        <v>0</v>
      </c>
      <c r="F21" s="49">
        <f>'kalkulace dílců'!E25</f>
        <v>0</v>
      </c>
      <c r="G21" s="49">
        <f>'kalkulace dílců'!F25</f>
        <v>0</v>
      </c>
      <c r="H21" s="49" t="str">
        <f>'kalkulace dílců'!AA25</f>
        <v>0</v>
      </c>
      <c r="I21" s="49" t="str">
        <f>'kalkulace dílců'!W25</f>
        <v/>
      </c>
      <c r="J21" s="49" t="str">
        <f>'kalkulace dílců'!X25</f>
        <v/>
      </c>
      <c r="K21" s="49" t="str">
        <f>'kalkulace dílců'!Y25</f>
        <v/>
      </c>
      <c r="L21" s="49" t="str">
        <f>'kalkulace dílců'!Z25</f>
        <v/>
      </c>
      <c r="M21" s="49">
        <f>'kalkulace dílců'!M25</f>
        <v>0</v>
      </c>
      <c r="N21" s="49"/>
      <c r="O21" s="49"/>
      <c r="P21" s="49"/>
      <c r="Q21" s="49"/>
      <c r="R21" s="49"/>
      <c r="S21" s="49"/>
      <c r="T21" s="49"/>
    </row>
    <row r="22" spans="1:20" x14ac:dyDescent="0.3">
      <c r="A22" s="49">
        <v>21</v>
      </c>
      <c r="B22" s="49">
        <f>'kalkulace dílců'!B26</f>
        <v>0</v>
      </c>
      <c r="C22" s="49" t="str">
        <f>'kalkulace dílců'!V26</f>
        <v/>
      </c>
      <c r="D22" s="49">
        <f>'kalkulace dílců'!D26</f>
        <v>0</v>
      </c>
      <c r="E22" s="49">
        <f>'kalkulace dílců'!G26</f>
        <v>0</v>
      </c>
      <c r="F22" s="49">
        <f>'kalkulace dílců'!E26</f>
        <v>0</v>
      </c>
      <c r="G22" s="49">
        <f>'kalkulace dílců'!F26</f>
        <v>0</v>
      </c>
      <c r="H22" s="49" t="str">
        <f>'kalkulace dílců'!AA26</f>
        <v>0</v>
      </c>
      <c r="I22" s="49" t="str">
        <f>'kalkulace dílců'!W26</f>
        <v/>
      </c>
      <c r="J22" s="49" t="str">
        <f>'kalkulace dílců'!X26</f>
        <v/>
      </c>
      <c r="K22" s="49" t="str">
        <f>'kalkulace dílců'!Y26</f>
        <v/>
      </c>
      <c r="L22" s="49" t="str">
        <f>'kalkulace dílců'!Z26</f>
        <v/>
      </c>
      <c r="M22" s="49">
        <f>'kalkulace dílců'!M26</f>
        <v>0</v>
      </c>
      <c r="N22" s="49"/>
      <c r="O22" s="49"/>
      <c r="P22" s="49"/>
      <c r="Q22" s="49"/>
      <c r="R22" s="49"/>
      <c r="S22" s="49"/>
      <c r="T22" s="49"/>
    </row>
    <row r="23" spans="1:20" x14ac:dyDescent="0.3">
      <c r="A23" s="49">
        <v>22</v>
      </c>
      <c r="B23" s="49">
        <f>'kalkulace dílců'!B27</f>
        <v>0</v>
      </c>
      <c r="C23" s="49" t="str">
        <f>'kalkulace dílců'!V27</f>
        <v/>
      </c>
      <c r="D23" s="49">
        <f>'kalkulace dílců'!D27</f>
        <v>0</v>
      </c>
      <c r="E23" s="49">
        <f>'kalkulace dílců'!G27</f>
        <v>0</v>
      </c>
      <c r="F23" s="49">
        <f>'kalkulace dílců'!E27</f>
        <v>0</v>
      </c>
      <c r="G23" s="49">
        <f>'kalkulace dílců'!F27</f>
        <v>0</v>
      </c>
      <c r="H23" s="49" t="str">
        <f>'kalkulace dílců'!AA27</f>
        <v>0</v>
      </c>
      <c r="I23" s="49" t="str">
        <f>'kalkulace dílců'!W27</f>
        <v/>
      </c>
      <c r="J23" s="49" t="str">
        <f>'kalkulace dílců'!X27</f>
        <v/>
      </c>
      <c r="K23" s="49" t="str">
        <f>'kalkulace dílců'!Y27</f>
        <v/>
      </c>
      <c r="L23" s="49" t="str">
        <f>'kalkulace dílců'!Z27</f>
        <v/>
      </c>
      <c r="M23" s="49">
        <f>'kalkulace dílců'!M27</f>
        <v>0</v>
      </c>
      <c r="N23" s="49"/>
      <c r="O23" s="49"/>
      <c r="P23" s="49"/>
      <c r="Q23" s="49"/>
      <c r="R23" s="49"/>
      <c r="S23" s="49"/>
      <c r="T23" s="49"/>
    </row>
    <row r="24" spans="1:20" x14ac:dyDescent="0.3">
      <c r="A24" s="49">
        <v>23</v>
      </c>
      <c r="B24" s="49">
        <f>'kalkulace dílců'!B28</f>
        <v>0</v>
      </c>
      <c r="C24" s="49" t="str">
        <f>'kalkulace dílců'!V28</f>
        <v/>
      </c>
      <c r="D24" s="49">
        <f>'kalkulace dílců'!D28</f>
        <v>0</v>
      </c>
      <c r="E24" s="49">
        <f>'kalkulace dílců'!G28</f>
        <v>0</v>
      </c>
      <c r="F24" s="49">
        <f>'kalkulace dílců'!E28</f>
        <v>0</v>
      </c>
      <c r="G24" s="49">
        <f>'kalkulace dílců'!F28</f>
        <v>0</v>
      </c>
      <c r="H24" s="49" t="str">
        <f>'kalkulace dílců'!AA28</f>
        <v>0</v>
      </c>
      <c r="I24" s="49" t="str">
        <f>'kalkulace dílců'!W28</f>
        <v/>
      </c>
      <c r="J24" s="49" t="str">
        <f>'kalkulace dílců'!X28</f>
        <v/>
      </c>
      <c r="K24" s="49" t="str">
        <f>'kalkulace dílců'!Y28</f>
        <v/>
      </c>
      <c r="L24" s="49" t="str">
        <f>'kalkulace dílců'!Z28</f>
        <v/>
      </c>
      <c r="M24" s="49">
        <f>'kalkulace dílců'!M28</f>
        <v>0</v>
      </c>
      <c r="N24" s="49"/>
      <c r="O24" s="49"/>
      <c r="P24" s="49"/>
      <c r="Q24" s="49"/>
      <c r="R24" s="49"/>
      <c r="S24" s="49"/>
      <c r="T24" s="49"/>
    </row>
    <row r="25" spans="1:20" x14ac:dyDescent="0.3">
      <c r="A25" s="49">
        <v>24</v>
      </c>
      <c r="B25" s="49">
        <f>'kalkulace dílců'!B29</f>
        <v>0</v>
      </c>
      <c r="C25" s="49" t="str">
        <f>'kalkulace dílců'!V29</f>
        <v/>
      </c>
      <c r="D25" s="49">
        <f>'kalkulace dílců'!D29</f>
        <v>0</v>
      </c>
      <c r="E25" s="49">
        <f>'kalkulace dílců'!G29</f>
        <v>0</v>
      </c>
      <c r="F25" s="49">
        <f>'kalkulace dílců'!E29</f>
        <v>0</v>
      </c>
      <c r="G25" s="49">
        <f>'kalkulace dílců'!F29</f>
        <v>0</v>
      </c>
      <c r="H25" s="49" t="str">
        <f>'kalkulace dílců'!AA29</f>
        <v>0</v>
      </c>
      <c r="I25" s="49" t="str">
        <f>'kalkulace dílců'!W29</f>
        <v/>
      </c>
      <c r="J25" s="49" t="str">
        <f>'kalkulace dílců'!X29</f>
        <v/>
      </c>
      <c r="K25" s="49" t="str">
        <f>'kalkulace dílců'!Y29</f>
        <v/>
      </c>
      <c r="L25" s="49" t="str">
        <f>'kalkulace dílců'!Z29</f>
        <v/>
      </c>
      <c r="M25" s="49">
        <f>'kalkulace dílců'!M29</f>
        <v>0</v>
      </c>
      <c r="N25" s="49"/>
      <c r="O25" s="49"/>
      <c r="P25" s="49"/>
      <c r="Q25" s="49"/>
      <c r="R25" s="49"/>
      <c r="S25" s="49"/>
      <c r="T25" s="49"/>
    </row>
    <row r="26" spans="1:20" x14ac:dyDescent="0.3">
      <c r="A26" s="49">
        <v>25</v>
      </c>
      <c r="B26" s="49">
        <f>'kalkulace dílců'!B30</f>
        <v>0</v>
      </c>
      <c r="C26" s="49" t="str">
        <f>'kalkulace dílců'!V30</f>
        <v/>
      </c>
      <c r="D26" s="49">
        <f>'kalkulace dílců'!D30</f>
        <v>0</v>
      </c>
      <c r="E26" s="49">
        <f>'kalkulace dílců'!G30</f>
        <v>0</v>
      </c>
      <c r="F26" s="49">
        <f>'kalkulace dílců'!E30</f>
        <v>0</v>
      </c>
      <c r="G26" s="49">
        <f>'kalkulace dílců'!F30</f>
        <v>0</v>
      </c>
      <c r="H26" s="49" t="str">
        <f>'kalkulace dílců'!AA30</f>
        <v>0</v>
      </c>
      <c r="I26" s="49" t="str">
        <f>'kalkulace dílců'!W30</f>
        <v/>
      </c>
      <c r="J26" s="49" t="str">
        <f>'kalkulace dílců'!X30</f>
        <v/>
      </c>
      <c r="K26" s="49" t="str">
        <f>'kalkulace dílců'!Y30</f>
        <v/>
      </c>
      <c r="L26" s="49" t="str">
        <f>'kalkulace dílců'!Z30</f>
        <v/>
      </c>
      <c r="M26" s="49">
        <f>'kalkulace dílců'!M30</f>
        <v>0</v>
      </c>
      <c r="N26" s="49"/>
      <c r="O26" s="49"/>
      <c r="P26" s="49"/>
      <c r="Q26" s="49"/>
      <c r="R26" s="49"/>
      <c r="S26" s="49"/>
      <c r="T26" s="49"/>
    </row>
    <row r="27" spans="1:20" x14ac:dyDescent="0.3">
      <c r="A27" s="49">
        <v>26</v>
      </c>
      <c r="B27" s="49">
        <f>'kalkulace dílců'!B31</f>
        <v>0</v>
      </c>
      <c r="C27" s="49" t="str">
        <f>'kalkulace dílců'!V31</f>
        <v/>
      </c>
      <c r="D27" s="49">
        <f>'kalkulace dílců'!D31</f>
        <v>0</v>
      </c>
      <c r="E27" s="49">
        <f>'kalkulace dílců'!G31</f>
        <v>0</v>
      </c>
      <c r="F27" s="49">
        <f>'kalkulace dílců'!E31</f>
        <v>0</v>
      </c>
      <c r="G27" s="49">
        <f>'kalkulace dílců'!F31</f>
        <v>0</v>
      </c>
      <c r="H27" s="49" t="str">
        <f>'kalkulace dílců'!AA31</f>
        <v>0</v>
      </c>
      <c r="I27" s="49" t="str">
        <f>'kalkulace dílců'!W31</f>
        <v/>
      </c>
      <c r="J27" s="49" t="str">
        <f>'kalkulace dílců'!X31</f>
        <v/>
      </c>
      <c r="K27" s="49" t="str">
        <f>'kalkulace dílců'!Y31</f>
        <v/>
      </c>
      <c r="L27" s="49" t="str">
        <f>'kalkulace dílců'!Z31</f>
        <v/>
      </c>
      <c r="M27" s="49">
        <f>'kalkulace dílců'!M31</f>
        <v>0</v>
      </c>
      <c r="N27" s="49"/>
      <c r="O27" s="49"/>
      <c r="P27" s="49"/>
      <c r="Q27" s="49"/>
      <c r="R27" s="49"/>
      <c r="S27" s="49"/>
      <c r="T27" s="49"/>
    </row>
    <row r="28" spans="1:20" x14ac:dyDescent="0.3">
      <c r="A28" s="49">
        <v>27</v>
      </c>
      <c r="B28" s="49">
        <f>'kalkulace dílců'!B32</f>
        <v>0</v>
      </c>
      <c r="C28" s="49" t="str">
        <f>'kalkulace dílců'!V32</f>
        <v/>
      </c>
      <c r="D28" s="49">
        <f>'kalkulace dílců'!D32</f>
        <v>0</v>
      </c>
      <c r="E28" s="49">
        <f>'kalkulace dílců'!G32</f>
        <v>0</v>
      </c>
      <c r="F28" s="49">
        <f>'kalkulace dílců'!E32</f>
        <v>0</v>
      </c>
      <c r="G28" s="49">
        <f>'kalkulace dílců'!F32</f>
        <v>0</v>
      </c>
      <c r="H28" s="49" t="str">
        <f>'kalkulace dílců'!AA32</f>
        <v>0</v>
      </c>
      <c r="I28" s="49" t="str">
        <f>'kalkulace dílců'!W32</f>
        <v/>
      </c>
      <c r="J28" s="49" t="str">
        <f>'kalkulace dílců'!X32</f>
        <v/>
      </c>
      <c r="K28" s="49" t="str">
        <f>'kalkulace dílců'!Y32</f>
        <v/>
      </c>
      <c r="L28" s="49" t="str">
        <f>'kalkulace dílců'!Z32</f>
        <v/>
      </c>
      <c r="M28" s="49">
        <f>'kalkulace dílců'!M32</f>
        <v>0</v>
      </c>
      <c r="N28" s="49"/>
      <c r="O28" s="49"/>
      <c r="P28" s="49"/>
      <c r="Q28" s="49"/>
      <c r="R28" s="49"/>
      <c r="S28" s="49"/>
      <c r="T28" s="49"/>
    </row>
    <row r="29" spans="1:20" x14ac:dyDescent="0.3">
      <c r="A29" s="49">
        <v>28</v>
      </c>
      <c r="B29" s="49">
        <f>'kalkulace dílců'!B33</f>
        <v>0</v>
      </c>
      <c r="C29" s="49" t="str">
        <f>'kalkulace dílců'!V33</f>
        <v/>
      </c>
      <c r="D29" s="49">
        <f>'kalkulace dílců'!D33</f>
        <v>0</v>
      </c>
      <c r="E29" s="49">
        <f>'kalkulace dílců'!G33</f>
        <v>0</v>
      </c>
      <c r="F29" s="49">
        <f>'kalkulace dílců'!E33</f>
        <v>0</v>
      </c>
      <c r="G29" s="49">
        <f>'kalkulace dílců'!F33</f>
        <v>0</v>
      </c>
      <c r="H29" s="49" t="str">
        <f>'kalkulace dílců'!AA33</f>
        <v>0</v>
      </c>
      <c r="I29" s="49" t="str">
        <f>'kalkulace dílců'!W33</f>
        <v/>
      </c>
      <c r="J29" s="49" t="str">
        <f>'kalkulace dílců'!X33</f>
        <v/>
      </c>
      <c r="K29" s="49" t="str">
        <f>'kalkulace dílců'!Y33</f>
        <v/>
      </c>
      <c r="L29" s="49" t="str">
        <f>'kalkulace dílců'!Z33</f>
        <v/>
      </c>
      <c r="M29" s="49">
        <f>'kalkulace dílců'!M33</f>
        <v>0</v>
      </c>
      <c r="N29" s="49"/>
      <c r="O29" s="49"/>
      <c r="P29" s="49"/>
      <c r="Q29" s="49"/>
      <c r="R29" s="49"/>
      <c r="S29" s="49"/>
      <c r="T29" s="49"/>
    </row>
    <row r="30" spans="1:20" x14ac:dyDescent="0.3">
      <c r="A30" s="49">
        <v>29</v>
      </c>
      <c r="B30" s="49">
        <f>'kalkulace dílců'!B34</f>
        <v>0</v>
      </c>
      <c r="C30" s="49" t="str">
        <f>'kalkulace dílců'!V34</f>
        <v/>
      </c>
      <c r="D30" s="49">
        <f>'kalkulace dílců'!D34</f>
        <v>0</v>
      </c>
      <c r="E30" s="49">
        <f>'kalkulace dílců'!G34</f>
        <v>0</v>
      </c>
      <c r="F30" s="49">
        <f>'kalkulace dílců'!E34</f>
        <v>0</v>
      </c>
      <c r="G30" s="49">
        <f>'kalkulace dílců'!F34</f>
        <v>0</v>
      </c>
      <c r="H30" s="49" t="str">
        <f>'kalkulace dílců'!AA34</f>
        <v>0</v>
      </c>
      <c r="I30" s="49" t="str">
        <f>'kalkulace dílců'!W34</f>
        <v/>
      </c>
      <c r="J30" s="49" t="str">
        <f>'kalkulace dílců'!X34</f>
        <v/>
      </c>
      <c r="K30" s="49" t="str">
        <f>'kalkulace dílců'!Y34</f>
        <v/>
      </c>
      <c r="L30" s="49" t="str">
        <f>'kalkulace dílců'!Z34</f>
        <v/>
      </c>
      <c r="M30" s="49">
        <f>'kalkulace dílců'!M34</f>
        <v>0</v>
      </c>
      <c r="N30" s="49"/>
      <c r="O30" s="49"/>
      <c r="P30" s="49"/>
      <c r="Q30" s="49"/>
      <c r="R30" s="49"/>
      <c r="S30" s="49"/>
      <c r="T30" s="49"/>
    </row>
    <row r="31" spans="1:20" x14ac:dyDescent="0.3">
      <c r="A31" s="49">
        <v>30</v>
      </c>
      <c r="B31" s="49">
        <f>'kalkulace dílců'!B35</f>
        <v>0</v>
      </c>
      <c r="C31" s="49" t="str">
        <f>'kalkulace dílců'!V35</f>
        <v/>
      </c>
      <c r="D31" s="49">
        <f>'kalkulace dílců'!D35</f>
        <v>0</v>
      </c>
      <c r="E31" s="49">
        <f>'kalkulace dílců'!G35</f>
        <v>0</v>
      </c>
      <c r="F31" s="49">
        <f>'kalkulace dílců'!E35</f>
        <v>0</v>
      </c>
      <c r="G31" s="49">
        <f>'kalkulace dílců'!F35</f>
        <v>0</v>
      </c>
      <c r="H31" s="49" t="str">
        <f>'kalkulace dílců'!AA35</f>
        <v>0</v>
      </c>
      <c r="I31" s="49" t="str">
        <f>'kalkulace dílců'!W35</f>
        <v/>
      </c>
      <c r="J31" s="49" t="str">
        <f>'kalkulace dílců'!X35</f>
        <v/>
      </c>
      <c r="K31" s="49" t="str">
        <f>'kalkulace dílců'!Y35</f>
        <v/>
      </c>
      <c r="L31" s="49" t="str">
        <f>'kalkulace dílců'!Z35</f>
        <v/>
      </c>
      <c r="M31" s="49">
        <f>'kalkulace dílců'!M35</f>
        <v>0</v>
      </c>
      <c r="N31" s="49"/>
      <c r="O31" s="49"/>
      <c r="P31" s="49"/>
      <c r="Q31" s="49"/>
      <c r="R31" s="49"/>
      <c r="S31" s="49"/>
      <c r="T31" s="49"/>
    </row>
    <row r="32" spans="1:20" x14ac:dyDescent="0.3">
      <c r="A32" s="49">
        <v>31</v>
      </c>
      <c r="B32" s="49">
        <f>'kalkulace dílců'!B36</f>
        <v>0</v>
      </c>
      <c r="C32" s="49" t="str">
        <f>'kalkulace dílců'!V36</f>
        <v/>
      </c>
      <c r="D32" s="49">
        <f>'kalkulace dílců'!D36</f>
        <v>0</v>
      </c>
      <c r="E32" s="49">
        <f>'kalkulace dílců'!G36</f>
        <v>0</v>
      </c>
      <c r="F32" s="49">
        <f>'kalkulace dílců'!E36</f>
        <v>0</v>
      </c>
      <c r="G32" s="49">
        <f>'kalkulace dílců'!F36</f>
        <v>0</v>
      </c>
      <c r="H32" s="49" t="str">
        <f>'kalkulace dílců'!AA36</f>
        <v>0</v>
      </c>
      <c r="I32" s="49" t="str">
        <f>'kalkulace dílců'!W36</f>
        <v/>
      </c>
      <c r="J32" s="49" t="str">
        <f>'kalkulace dílců'!X36</f>
        <v/>
      </c>
      <c r="K32" s="49" t="str">
        <f>'kalkulace dílců'!Y36</f>
        <v/>
      </c>
      <c r="L32" s="49" t="str">
        <f>'kalkulace dílců'!Z36</f>
        <v/>
      </c>
      <c r="M32" s="49">
        <f>'kalkulace dílců'!M36</f>
        <v>0</v>
      </c>
      <c r="N32" s="49"/>
      <c r="O32" s="49"/>
      <c r="P32" s="49"/>
      <c r="Q32" s="49"/>
      <c r="R32" s="49"/>
      <c r="S32" s="49"/>
      <c r="T32" s="49"/>
    </row>
    <row r="33" spans="1:20" x14ac:dyDescent="0.3">
      <c r="A33" s="49">
        <v>32</v>
      </c>
      <c r="B33" s="49">
        <f>'kalkulace dílců'!B37</f>
        <v>0</v>
      </c>
      <c r="C33" s="49" t="str">
        <f>'kalkulace dílců'!V37</f>
        <v/>
      </c>
      <c r="D33" s="49">
        <f>'kalkulace dílců'!D37</f>
        <v>0</v>
      </c>
      <c r="E33" s="49">
        <f>'kalkulace dílců'!G37</f>
        <v>0</v>
      </c>
      <c r="F33" s="49">
        <f>'kalkulace dílců'!E37</f>
        <v>0</v>
      </c>
      <c r="G33" s="49">
        <f>'kalkulace dílců'!F37</f>
        <v>0</v>
      </c>
      <c r="H33" s="49" t="str">
        <f>'kalkulace dílců'!AA37</f>
        <v>0</v>
      </c>
      <c r="I33" s="49" t="str">
        <f>'kalkulace dílců'!W37</f>
        <v/>
      </c>
      <c r="J33" s="49" t="str">
        <f>'kalkulace dílců'!X37</f>
        <v/>
      </c>
      <c r="K33" s="49" t="str">
        <f>'kalkulace dílců'!Y37</f>
        <v/>
      </c>
      <c r="L33" s="49" t="str">
        <f>'kalkulace dílců'!Z37</f>
        <v/>
      </c>
      <c r="M33" s="49">
        <f>'kalkulace dílců'!M37</f>
        <v>0</v>
      </c>
      <c r="N33" s="49"/>
      <c r="O33" s="49"/>
      <c r="P33" s="49"/>
      <c r="Q33" s="49"/>
      <c r="R33" s="49"/>
      <c r="S33" s="49"/>
      <c r="T33" s="49"/>
    </row>
    <row r="34" spans="1:20" x14ac:dyDescent="0.3">
      <c r="A34" s="49">
        <v>33</v>
      </c>
      <c r="B34" s="49">
        <f>'kalkulace dílců'!B38</f>
        <v>0</v>
      </c>
      <c r="C34" s="49" t="str">
        <f>'kalkulace dílců'!V38</f>
        <v/>
      </c>
      <c r="D34" s="49">
        <f>'kalkulace dílců'!D38</f>
        <v>0</v>
      </c>
      <c r="E34" s="49">
        <f>'kalkulace dílců'!G38</f>
        <v>0</v>
      </c>
      <c r="F34" s="49">
        <f>'kalkulace dílců'!E38</f>
        <v>0</v>
      </c>
      <c r="G34" s="49">
        <f>'kalkulace dílců'!F38</f>
        <v>0</v>
      </c>
      <c r="H34" s="49" t="str">
        <f>'kalkulace dílců'!AA38</f>
        <v>0</v>
      </c>
      <c r="I34" s="49" t="str">
        <f>'kalkulace dílců'!W38</f>
        <v/>
      </c>
      <c r="J34" s="49" t="str">
        <f>'kalkulace dílců'!X38</f>
        <v/>
      </c>
      <c r="K34" s="49" t="str">
        <f>'kalkulace dílců'!Y38</f>
        <v/>
      </c>
      <c r="L34" s="49" t="str">
        <f>'kalkulace dílců'!Z38</f>
        <v/>
      </c>
      <c r="M34" s="49">
        <f>'kalkulace dílců'!M38</f>
        <v>0</v>
      </c>
      <c r="N34" s="49"/>
      <c r="O34" s="49"/>
      <c r="P34" s="49"/>
      <c r="Q34" s="49"/>
      <c r="R34" s="49"/>
      <c r="S34" s="49"/>
      <c r="T34" s="49"/>
    </row>
    <row r="35" spans="1:20" x14ac:dyDescent="0.3">
      <c r="A35" s="49">
        <v>34</v>
      </c>
      <c r="B35" s="49">
        <f>'kalkulace dílců'!B39</f>
        <v>0</v>
      </c>
      <c r="C35" s="49" t="str">
        <f>'kalkulace dílců'!V39</f>
        <v/>
      </c>
      <c r="D35" s="49">
        <f>'kalkulace dílců'!D39</f>
        <v>0</v>
      </c>
      <c r="E35" s="49">
        <f>'kalkulace dílců'!G39</f>
        <v>0</v>
      </c>
      <c r="F35" s="49">
        <f>'kalkulace dílců'!E39</f>
        <v>0</v>
      </c>
      <c r="G35" s="49">
        <f>'kalkulace dílců'!F39</f>
        <v>0</v>
      </c>
      <c r="H35" s="49" t="str">
        <f>'kalkulace dílců'!AA39</f>
        <v>0</v>
      </c>
      <c r="I35" s="49" t="str">
        <f>'kalkulace dílců'!W39</f>
        <v/>
      </c>
      <c r="J35" s="49" t="str">
        <f>'kalkulace dílců'!X39</f>
        <v/>
      </c>
      <c r="K35" s="49" t="str">
        <f>'kalkulace dílců'!Y39</f>
        <v/>
      </c>
      <c r="L35" s="49" t="str">
        <f>'kalkulace dílců'!Z39</f>
        <v/>
      </c>
      <c r="M35" s="49">
        <f>'kalkulace dílců'!M39</f>
        <v>0</v>
      </c>
      <c r="N35" s="49"/>
      <c r="O35" s="49"/>
      <c r="P35" s="49"/>
      <c r="Q35" s="49"/>
      <c r="R35" s="49"/>
      <c r="S35" s="49"/>
      <c r="T35" s="49"/>
    </row>
    <row r="36" spans="1:20" x14ac:dyDescent="0.3">
      <c r="A36" s="49">
        <v>35</v>
      </c>
      <c r="B36" s="49">
        <f>'kalkulace dílců'!B40</f>
        <v>0</v>
      </c>
      <c r="C36" s="49" t="str">
        <f>'kalkulace dílců'!V40</f>
        <v/>
      </c>
      <c r="D36" s="49">
        <f>'kalkulace dílců'!D40</f>
        <v>0</v>
      </c>
      <c r="E36" s="49">
        <f>'kalkulace dílců'!G40</f>
        <v>0</v>
      </c>
      <c r="F36" s="49">
        <f>'kalkulace dílců'!E40</f>
        <v>0</v>
      </c>
      <c r="G36" s="49">
        <f>'kalkulace dílců'!F40</f>
        <v>0</v>
      </c>
      <c r="H36" s="49" t="str">
        <f>'kalkulace dílců'!AA40</f>
        <v>0</v>
      </c>
      <c r="I36" s="49" t="str">
        <f>'kalkulace dílců'!W40</f>
        <v/>
      </c>
      <c r="J36" s="49" t="str">
        <f>'kalkulace dílců'!X40</f>
        <v/>
      </c>
      <c r="K36" s="49" t="str">
        <f>'kalkulace dílců'!Y40</f>
        <v/>
      </c>
      <c r="L36" s="49" t="str">
        <f>'kalkulace dílců'!Z40</f>
        <v/>
      </c>
      <c r="M36" s="49">
        <f>'kalkulace dílců'!M40</f>
        <v>0</v>
      </c>
      <c r="N36" s="49"/>
      <c r="O36" s="49"/>
      <c r="P36" s="49"/>
      <c r="Q36" s="49"/>
      <c r="R36" s="49"/>
      <c r="S36" s="49"/>
      <c r="T36" s="49"/>
    </row>
    <row r="37" spans="1:20" x14ac:dyDescent="0.3">
      <c r="A37" s="49">
        <v>36</v>
      </c>
      <c r="B37" s="49">
        <f>'kalkulace dílců'!B41</f>
        <v>0</v>
      </c>
      <c r="C37" s="49" t="str">
        <f>'kalkulace dílců'!V41</f>
        <v/>
      </c>
      <c r="D37" s="49">
        <f>'kalkulace dílců'!D41</f>
        <v>0</v>
      </c>
      <c r="E37" s="49">
        <f>'kalkulace dílců'!G41</f>
        <v>0</v>
      </c>
      <c r="F37" s="49">
        <f>'kalkulace dílců'!E41</f>
        <v>0</v>
      </c>
      <c r="G37" s="49">
        <f>'kalkulace dílců'!F41</f>
        <v>0</v>
      </c>
      <c r="H37" s="49" t="str">
        <f>'kalkulace dílců'!AA41</f>
        <v>0</v>
      </c>
      <c r="I37" s="49" t="str">
        <f>'kalkulace dílců'!W41</f>
        <v/>
      </c>
      <c r="J37" s="49" t="str">
        <f>'kalkulace dílců'!X41</f>
        <v/>
      </c>
      <c r="K37" s="49" t="str">
        <f>'kalkulace dílců'!Y41</f>
        <v/>
      </c>
      <c r="L37" s="49" t="str">
        <f>'kalkulace dílců'!Z41</f>
        <v/>
      </c>
      <c r="M37" s="49">
        <f>'kalkulace dílců'!M41</f>
        <v>0</v>
      </c>
      <c r="N37" s="49"/>
      <c r="O37" s="49"/>
      <c r="P37" s="49"/>
      <c r="Q37" s="49"/>
      <c r="R37" s="49"/>
      <c r="S37" s="49"/>
      <c r="T37" s="49"/>
    </row>
    <row r="38" spans="1:20" x14ac:dyDescent="0.3">
      <c r="A38" s="49">
        <v>37</v>
      </c>
      <c r="B38" s="49">
        <f>'kalkulace dílců'!B42</f>
        <v>0</v>
      </c>
      <c r="C38" s="49" t="str">
        <f>'kalkulace dílců'!V42</f>
        <v/>
      </c>
      <c r="D38" s="49">
        <f>'kalkulace dílců'!D42</f>
        <v>0</v>
      </c>
      <c r="E38" s="49">
        <f>'kalkulace dílců'!G42</f>
        <v>0</v>
      </c>
      <c r="F38" s="49">
        <f>'kalkulace dílců'!E42</f>
        <v>0</v>
      </c>
      <c r="G38" s="49">
        <f>'kalkulace dílců'!F42</f>
        <v>0</v>
      </c>
      <c r="H38" s="49" t="str">
        <f>'kalkulace dílců'!AA42</f>
        <v>0</v>
      </c>
      <c r="I38" s="49" t="str">
        <f>'kalkulace dílců'!W42</f>
        <v/>
      </c>
      <c r="J38" s="49" t="str">
        <f>'kalkulace dílců'!X42</f>
        <v/>
      </c>
      <c r="K38" s="49" t="str">
        <f>'kalkulace dílců'!Y42</f>
        <v/>
      </c>
      <c r="L38" s="49" t="str">
        <f>'kalkulace dílců'!Z42</f>
        <v/>
      </c>
      <c r="M38" s="49">
        <f>'kalkulace dílců'!M42</f>
        <v>0</v>
      </c>
      <c r="N38" s="49"/>
      <c r="O38" s="49"/>
      <c r="P38" s="49"/>
      <c r="Q38" s="49"/>
      <c r="R38" s="49"/>
      <c r="S38" s="49"/>
      <c r="T38" s="49"/>
    </row>
    <row r="39" spans="1:20" x14ac:dyDescent="0.3">
      <c r="A39" s="49">
        <v>38</v>
      </c>
      <c r="B39" s="49">
        <f>'kalkulace dílců'!B43</f>
        <v>0</v>
      </c>
      <c r="C39" s="49" t="str">
        <f>'kalkulace dílců'!V43</f>
        <v/>
      </c>
      <c r="D39" s="49">
        <f>'kalkulace dílců'!D43</f>
        <v>0</v>
      </c>
      <c r="E39" s="49">
        <f>'kalkulace dílců'!G43</f>
        <v>0</v>
      </c>
      <c r="F39" s="49">
        <f>'kalkulace dílců'!E43</f>
        <v>0</v>
      </c>
      <c r="G39" s="49">
        <f>'kalkulace dílců'!F43</f>
        <v>0</v>
      </c>
      <c r="H39" s="49" t="str">
        <f>'kalkulace dílců'!AA43</f>
        <v>0</v>
      </c>
      <c r="I39" s="49" t="str">
        <f>'kalkulace dílců'!W43</f>
        <v/>
      </c>
      <c r="J39" s="49" t="str">
        <f>'kalkulace dílců'!X43</f>
        <v/>
      </c>
      <c r="K39" s="49" t="str">
        <f>'kalkulace dílců'!Y43</f>
        <v/>
      </c>
      <c r="L39" s="49" t="str">
        <f>'kalkulace dílců'!Z43</f>
        <v/>
      </c>
      <c r="M39" s="49">
        <f>'kalkulace dílců'!M43</f>
        <v>0</v>
      </c>
      <c r="N39" s="49"/>
      <c r="O39" s="49"/>
      <c r="P39" s="49"/>
      <c r="Q39" s="49"/>
      <c r="R39" s="49"/>
      <c r="S39" s="49"/>
      <c r="T39" s="49"/>
    </row>
    <row r="40" spans="1:20" x14ac:dyDescent="0.3">
      <c r="A40" s="49">
        <v>39</v>
      </c>
      <c r="B40" s="49">
        <f>'kalkulace dílců'!B44</f>
        <v>0</v>
      </c>
      <c r="C40" s="49" t="str">
        <f>'kalkulace dílců'!V44</f>
        <v/>
      </c>
      <c r="D40" s="49">
        <f>'kalkulace dílců'!D44</f>
        <v>0</v>
      </c>
      <c r="E40" s="49">
        <f>'kalkulace dílců'!G44</f>
        <v>0</v>
      </c>
      <c r="F40" s="49">
        <f>'kalkulace dílců'!E44</f>
        <v>0</v>
      </c>
      <c r="G40" s="49">
        <f>'kalkulace dílců'!F44</f>
        <v>0</v>
      </c>
      <c r="H40" s="49" t="str">
        <f>'kalkulace dílců'!AA44</f>
        <v>0</v>
      </c>
      <c r="I40" s="49" t="str">
        <f>'kalkulace dílců'!W44</f>
        <v/>
      </c>
      <c r="J40" s="49" t="str">
        <f>'kalkulace dílců'!X44</f>
        <v/>
      </c>
      <c r="K40" s="49" t="str">
        <f>'kalkulace dílců'!Y44</f>
        <v/>
      </c>
      <c r="L40" s="49" t="str">
        <f>'kalkulace dílců'!Z44</f>
        <v/>
      </c>
      <c r="M40" s="49">
        <f>'kalkulace dílců'!M44</f>
        <v>0</v>
      </c>
      <c r="N40" s="49"/>
      <c r="O40" s="49"/>
      <c r="P40" s="49"/>
      <c r="Q40" s="49"/>
      <c r="R40" s="49"/>
      <c r="S40" s="49"/>
      <c r="T40" s="49"/>
    </row>
    <row r="41" spans="1:20" x14ac:dyDescent="0.3">
      <c r="A41" s="49">
        <v>40</v>
      </c>
      <c r="B41" s="49">
        <f>'kalkulace dílců'!B45</f>
        <v>0</v>
      </c>
      <c r="C41" s="49" t="str">
        <f>'kalkulace dílců'!V45</f>
        <v/>
      </c>
      <c r="D41" s="49">
        <f>'kalkulace dílců'!D45</f>
        <v>0</v>
      </c>
      <c r="E41" s="49">
        <f>'kalkulace dílců'!G45</f>
        <v>0</v>
      </c>
      <c r="F41" s="49">
        <f>'kalkulace dílců'!E45</f>
        <v>0</v>
      </c>
      <c r="G41" s="49">
        <f>'kalkulace dílců'!F45</f>
        <v>0</v>
      </c>
      <c r="H41" s="49" t="str">
        <f>'kalkulace dílců'!AA45</f>
        <v>0</v>
      </c>
      <c r="I41" s="49" t="str">
        <f>'kalkulace dílců'!W45</f>
        <v/>
      </c>
      <c r="J41" s="49" t="str">
        <f>'kalkulace dílců'!X45</f>
        <v/>
      </c>
      <c r="K41" s="49" t="str">
        <f>'kalkulace dílců'!Y45</f>
        <v/>
      </c>
      <c r="L41" s="49" t="str">
        <f>'kalkulace dílců'!Z45</f>
        <v/>
      </c>
      <c r="M41" s="49">
        <f>'kalkulace dílců'!M45</f>
        <v>0</v>
      </c>
      <c r="N41" s="49"/>
      <c r="O41" s="49"/>
      <c r="P41" s="49"/>
      <c r="Q41" s="49"/>
      <c r="R41" s="49"/>
      <c r="S41" s="49"/>
      <c r="T41" s="49"/>
    </row>
    <row r="42" spans="1:20" x14ac:dyDescent="0.3">
      <c r="A42" s="49">
        <v>41</v>
      </c>
      <c r="B42" s="49">
        <f>'kalkulace dílců'!B46</f>
        <v>0</v>
      </c>
      <c r="C42" s="49" t="str">
        <f>'kalkulace dílců'!V46</f>
        <v/>
      </c>
      <c r="D42" s="49">
        <f>'kalkulace dílců'!D46</f>
        <v>0</v>
      </c>
      <c r="E42" s="49">
        <f>'kalkulace dílců'!G46</f>
        <v>0</v>
      </c>
      <c r="F42" s="49">
        <f>'kalkulace dílců'!E46</f>
        <v>0</v>
      </c>
      <c r="G42" s="49">
        <f>'kalkulace dílců'!F46</f>
        <v>0</v>
      </c>
      <c r="H42" s="49" t="str">
        <f>'kalkulace dílců'!AA46</f>
        <v>0</v>
      </c>
      <c r="I42" s="49" t="str">
        <f>'kalkulace dílců'!W46</f>
        <v/>
      </c>
      <c r="J42" s="49" t="str">
        <f>'kalkulace dílců'!X46</f>
        <v/>
      </c>
      <c r="K42" s="49" t="str">
        <f>'kalkulace dílců'!Y46</f>
        <v/>
      </c>
      <c r="L42" s="49" t="str">
        <f>'kalkulace dílců'!Z46</f>
        <v/>
      </c>
      <c r="M42" s="49">
        <f>'kalkulace dílců'!M46</f>
        <v>0</v>
      </c>
      <c r="N42" s="49"/>
      <c r="O42" s="49"/>
      <c r="P42" s="49"/>
      <c r="Q42" s="49"/>
      <c r="R42" s="49"/>
      <c r="S42" s="49"/>
      <c r="T42" s="49"/>
    </row>
    <row r="43" spans="1:20" x14ac:dyDescent="0.3">
      <c r="A43" s="49">
        <v>42</v>
      </c>
      <c r="B43" s="49">
        <f>'kalkulace dílců'!B47</f>
        <v>0</v>
      </c>
      <c r="C43" s="49" t="str">
        <f>'kalkulace dílců'!V47</f>
        <v/>
      </c>
      <c r="D43" s="49">
        <f>'kalkulace dílců'!D47</f>
        <v>0</v>
      </c>
      <c r="E43" s="49">
        <f>'kalkulace dílců'!G47</f>
        <v>0</v>
      </c>
      <c r="F43" s="49">
        <f>'kalkulace dílců'!E47</f>
        <v>0</v>
      </c>
      <c r="G43" s="49">
        <f>'kalkulace dílců'!F47</f>
        <v>0</v>
      </c>
      <c r="H43" s="49" t="str">
        <f>'kalkulace dílců'!AA47</f>
        <v>0</v>
      </c>
      <c r="I43" s="49" t="str">
        <f>'kalkulace dílců'!W47</f>
        <v/>
      </c>
      <c r="J43" s="49" t="str">
        <f>'kalkulace dílců'!X47</f>
        <v/>
      </c>
      <c r="K43" s="49" t="str">
        <f>'kalkulace dílců'!Y47</f>
        <v/>
      </c>
      <c r="L43" s="49" t="str">
        <f>'kalkulace dílců'!Z47</f>
        <v/>
      </c>
      <c r="M43" s="49">
        <f>'kalkulace dílců'!M47</f>
        <v>0</v>
      </c>
      <c r="N43" s="49"/>
      <c r="O43" s="49"/>
      <c r="P43" s="49"/>
      <c r="Q43" s="49"/>
      <c r="R43" s="49"/>
      <c r="S43" s="49"/>
      <c r="T43" s="49"/>
    </row>
    <row r="44" spans="1:20" x14ac:dyDescent="0.3">
      <c r="A44" s="49">
        <v>43</v>
      </c>
      <c r="B44" s="49">
        <f>'kalkulace dílců'!B48</f>
        <v>0</v>
      </c>
      <c r="C44" s="49" t="str">
        <f>'kalkulace dílců'!V48</f>
        <v/>
      </c>
      <c r="D44" s="49">
        <f>'kalkulace dílců'!D48</f>
        <v>0</v>
      </c>
      <c r="E44" s="49">
        <f>'kalkulace dílců'!G48</f>
        <v>0</v>
      </c>
      <c r="F44" s="49">
        <f>'kalkulace dílců'!E48</f>
        <v>0</v>
      </c>
      <c r="G44" s="49">
        <f>'kalkulace dílců'!F48</f>
        <v>0</v>
      </c>
      <c r="H44" s="49" t="str">
        <f>'kalkulace dílců'!AA48</f>
        <v>0</v>
      </c>
      <c r="I44" s="49" t="str">
        <f>'kalkulace dílců'!W48</f>
        <v/>
      </c>
      <c r="J44" s="49" t="str">
        <f>'kalkulace dílců'!X48</f>
        <v/>
      </c>
      <c r="K44" s="49" t="str">
        <f>'kalkulace dílců'!Y48</f>
        <v/>
      </c>
      <c r="L44" s="49" t="str">
        <f>'kalkulace dílců'!Z48</f>
        <v/>
      </c>
      <c r="M44" s="49">
        <f>'kalkulace dílců'!M48</f>
        <v>0</v>
      </c>
      <c r="N44" s="49"/>
      <c r="O44" s="49"/>
      <c r="P44" s="49"/>
      <c r="Q44" s="49"/>
      <c r="R44" s="49"/>
      <c r="S44" s="49"/>
      <c r="T44" s="49"/>
    </row>
    <row r="45" spans="1:20" x14ac:dyDescent="0.3">
      <c r="A45" s="49">
        <v>44</v>
      </c>
      <c r="B45" s="49">
        <f>'kalkulace dílců'!B49</f>
        <v>0</v>
      </c>
      <c r="C45" s="49" t="str">
        <f>'kalkulace dílců'!V49</f>
        <v/>
      </c>
      <c r="D45" s="49">
        <f>'kalkulace dílců'!D49</f>
        <v>0</v>
      </c>
      <c r="E45" s="49">
        <f>'kalkulace dílců'!G49</f>
        <v>0</v>
      </c>
      <c r="F45" s="49">
        <f>'kalkulace dílců'!E49</f>
        <v>0</v>
      </c>
      <c r="G45" s="49">
        <f>'kalkulace dílců'!F49</f>
        <v>0</v>
      </c>
      <c r="H45" s="49" t="str">
        <f>'kalkulace dílců'!AA49</f>
        <v>0</v>
      </c>
      <c r="I45" s="49" t="str">
        <f>'kalkulace dílců'!W49</f>
        <v/>
      </c>
      <c r="J45" s="49" t="str">
        <f>'kalkulace dílců'!X49</f>
        <v/>
      </c>
      <c r="K45" s="49" t="str">
        <f>'kalkulace dílců'!Y49</f>
        <v/>
      </c>
      <c r="L45" s="49" t="str">
        <f>'kalkulace dílců'!Z49</f>
        <v/>
      </c>
      <c r="M45" s="49">
        <f>'kalkulace dílců'!M49</f>
        <v>0</v>
      </c>
      <c r="N45" s="49"/>
      <c r="O45" s="49"/>
      <c r="P45" s="49"/>
      <c r="Q45" s="49"/>
      <c r="R45" s="49"/>
      <c r="S45" s="49"/>
      <c r="T45" s="49"/>
    </row>
    <row r="46" spans="1:20" x14ac:dyDescent="0.3">
      <c r="A46" s="49">
        <v>45</v>
      </c>
      <c r="B46" s="49">
        <f>'kalkulace dílců'!B50</f>
        <v>0</v>
      </c>
      <c r="C46" s="49" t="str">
        <f>'kalkulace dílců'!V50</f>
        <v/>
      </c>
      <c r="D46" s="49">
        <f>'kalkulace dílců'!D50</f>
        <v>0</v>
      </c>
      <c r="E46" s="49">
        <f>'kalkulace dílců'!G50</f>
        <v>0</v>
      </c>
      <c r="F46" s="49">
        <f>'kalkulace dílců'!E50</f>
        <v>0</v>
      </c>
      <c r="G46" s="49">
        <f>'kalkulace dílců'!F50</f>
        <v>0</v>
      </c>
      <c r="H46" s="49" t="str">
        <f>'kalkulace dílců'!AA50</f>
        <v>0</v>
      </c>
      <c r="I46" s="49" t="str">
        <f>'kalkulace dílců'!W50</f>
        <v/>
      </c>
      <c r="J46" s="49" t="str">
        <f>'kalkulace dílců'!X50</f>
        <v/>
      </c>
      <c r="K46" s="49" t="str">
        <f>'kalkulace dílců'!Y50</f>
        <v/>
      </c>
      <c r="L46" s="49" t="str">
        <f>'kalkulace dílců'!Z50</f>
        <v/>
      </c>
      <c r="M46" s="49">
        <f>'kalkulace dílců'!M50</f>
        <v>0</v>
      </c>
      <c r="N46" s="49"/>
      <c r="O46" s="49"/>
      <c r="P46" s="49"/>
      <c r="Q46" s="49"/>
      <c r="R46" s="49"/>
      <c r="S46" s="49"/>
      <c r="T46" s="49"/>
    </row>
    <row r="47" spans="1:20" x14ac:dyDescent="0.3">
      <c r="A47" s="49">
        <v>46</v>
      </c>
      <c r="B47" s="49">
        <f>'kalkulace dílců'!B51</f>
        <v>0</v>
      </c>
      <c r="C47" s="49" t="str">
        <f>'kalkulace dílců'!V51</f>
        <v/>
      </c>
      <c r="D47" s="49">
        <f>'kalkulace dílců'!D51</f>
        <v>0</v>
      </c>
      <c r="E47" s="49">
        <f>'kalkulace dílců'!G51</f>
        <v>0</v>
      </c>
      <c r="F47" s="49">
        <f>'kalkulace dílců'!E51</f>
        <v>0</v>
      </c>
      <c r="G47" s="49">
        <f>'kalkulace dílců'!F51</f>
        <v>0</v>
      </c>
      <c r="H47" s="49" t="str">
        <f>'kalkulace dílců'!AA51</f>
        <v>0</v>
      </c>
      <c r="I47" s="49" t="str">
        <f>'kalkulace dílců'!W51</f>
        <v/>
      </c>
      <c r="J47" s="49" t="str">
        <f>'kalkulace dílců'!X51</f>
        <v/>
      </c>
      <c r="K47" s="49" t="str">
        <f>'kalkulace dílců'!Y51</f>
        <v/>
      </c>
      <c r="L47" s="49" t="str">
        <f>'kalkulace dílců'!Z51</f>
        <v/>
      </c>
      <c r="M47" s="49">
        <f>'kalkulace dílců'!M51</f>
        <v>0</v>
      </c>
      <c r="N47" s="49"/>
      <c r="O47" s="49"/>
      <c r="P47" s="49"/>
      <c r="Q47" s="49"/>
      <c r="R47" s="49"/>
      <c r="S47" s="49"/>
      <c r="T47" s="49"/>
    </row>
    <row r="48" spans="1:20" x14ac:dyDescent="0.3">
      <c r="A48" s="49">
        <v>47</v>
      </c>
      <c r="B48" s="49">
        <f>'kalkulace dílců'!B52</f>
        <v>0</v>
      </c>
      <c r="C48" s="49" t="str">
        <f>'kalkulace dílců'!V52</f>
        <v/>
      </c>
      <c r="D48" s="49">
        <f>'kalkulace dílců'!D52</f>
        <v>0</v>
      </c>
      <c r="E48" s="49">
        <f>'kalkulace dílců'!G52</f>
        <v>0</v>
      </c>
      <c r="F48" s="49">
        <f>'kalkulace dílců'!E52</f>
        <v>0</v>
      </c>
      <c r="G48" s="49">
        <f>'kalkulace dílců'!F52</f>
        <v>0</v>
      </c>
      <c r="H48" s="49" t="str">
        <f>'kalkulace dílců'!AA52</f>
        <v>0</v>
      </c>
      <c r="I48" s="49" t="str">
        <f>'kalkulace dílců'!W52</f>
        <v/>
      </c>
      <c r="J48" s="49" t="str">
        <f>'kalkulace dílců'!X52</f>
        <v/>
      </c>
      <c r="K48" s="49" t="str">
        <f>'kalkulace dílců'!Y52</f>
        <v/>
      </c>
      <c r="L48" s="49" t="str">
        <f>'kalkulace dílců'!Z52</f>
        <v/>
      </c>
      <c r="M48" s="49">
        <f>'kalkulace dílců'!M52</f>
        <v>0</v>
      </c>
      <c r="N48" s="49"/>
      <c r="O48" s="49"/>
      <c r="P48" s="49"/>
      <c r="Q48" s="49"/>
      <c r="R48" s="49"/>
      <c r="S48" s="49"/>
      <c r="T48" s="49"/>
    </row>
    <row r="49" spans="1:20" x14ac:dyDescent="0.3">
      <c r="A49" s="49">
        <v>48</v>
      </c>
      <c r="B49" s="49">
        <f>'kalkulace dílců'!B53</f>
        <v>0</v>
      </c>
      <c r="C49" s="49" t="str">
        <f>'kalkulace dílců'!V53</f>
        <v/>
      </c>
      <c r="D49" s="49">
        <f>'kalkulace dílců'!D53</f>
        <v>0</v>
      </c>
      <c r="E49" s="49">
        <f>'kalkulace dílců'!G53</f>
        <v>0</v>
      </c>
      <c r="F49" s="49">
        <f>'kalkulace dílců'!E53</f>
        <v>0</v>
      </c>
      <c r="G49" s="49">
        <f>'kalkulace dílců'!F53</f>
        <v>0</v>
      </c>
      <c r="H49" s="49" t="str">
        <f>'kalkulace dílců'!AA53</f>
        <v>0</v>
      </c>
      <c r="I49" s="49" t="str">
        <f>'kalkulace dílců'!W53</f>
        <v/>
      </c>
      <c r="J49" s="49" t="str">
        <f>'kalkulace dílců'!X53</f>
        <v/>
      </c>
      <c r="K49" s="49" t="str">
        <f>'kalkulace dílců'!Y53</f>
        <v/>
      </c>
      <c r="L49" s="49" t="str">
        <f>'kalkulace dílců'!Z53</f>
        <v/>
      </c>
      <c r="M49" s="49">
        <f>'kalkulace dílců'!M53</f>
        <v>0</v>
      </c>
      <c r="N49" s="49"/>
      <c r="O49" s="49"/>
      <c r="P49" s="49"/>
      <c r="Q49" s="49"/>
      <c r="R49" s="49"/>
      <c r="S49" s="49"/>
      <c r="T49" s="49"/>
    </row>
    <row r="50" spans="1:20" x14ac:dyDescent="0.3">
      <c r="A50" s="49">
        <v>49</v>
      </c>
      <c r="B50" s="49">
        <f>'kalkulace dílců'!B54</f>
        <v>0</v>
      </c>
      <c r="C50" s="49" t="str">
        <f>'kalkulace dílců'!V54</f>
        <v/>
      </c>
      <c r="D50" s="49">
        <f>'kalkulace dílců'!D54</f>
        <v>0</v>
      </c>
      <c r="E50" s="49">
        <f>'kalkulace dílců'!G54</f>
        <v>0</v>
      </c>
      <c r="F50" s="49">
        <f>'kalkulace dílců'!E54</f>
        <v>0</v>
      </c>
      <c r="G50" s="49">
        <f>'kalkulace dílců'!F54</f>
        <v>0</v>
      </c>
      <c r="H50" s="49" t="str">
        <f>'kalkulace dílců'!AA54</f>
        <v>0</v>
      </c>
      <c r="I50" s="49" t="str">
        <f>'kalkulace dílců'!W54</f>
        <v/>
      </c>
      <c r="J50" s="49" t="str">
        <f>'kalkulace dílců'!X54</f>
        <v/>
      </c>
      <c r="K50" s="49" t="str">
        <f>'kalkulace dílců'!Y54</f>
        <v/>
      </c>
      <c r="L50" s="49" t="str">
        <f>'kalkulace dílců'!Z54</f>
        <v/>
      </c>
      <c r="M50" s="49">
        <f>'kalkulace dílců'!M54</f>
        <v>0</v>
      </c>
      <c r="N50" s="49"/>
      <c r="O50" s="49"/>
      <c r="P50" s="49"/>
      <c r="Q50" s="49"/>
      <c r="R50" s="49"/>
      <c r="S50" s="49"/>
      <c r="T50" s="49"/>
    </row>
    <row r="51" spans="1:20" x14ac:dyDescent="0.3">
      <c r="A51" s="49">
        <v>50</v>
      </c>
      <c r="B51" s="49">
        <f>'kalkulace dílců'!B55</f>
        <v>0</v>
      </c>
      <c r="C51" s="49" t="str">
        <f>'kalkulace dílců'!V55</f>
        <v/>
      </c>
      <c r="D51" s="49">
        <f>'kalkulace dílců'!D55</f>
        <v>0</v>
      </c>
      <c r="E51" s="49">
        <f>'kalkulace dílců'!G55</f>
        <v>0</v>
      </c>
      <c r="F51" s="49">
        <f>'kalkulace dílců'!E55</f>
        <v>0</v>
      </c>
      <c r="G51" s="49">
        <f>'kalkulace dílců'!F55</f>
        <v>0</v>
      </c>
      <c r="H51" s="49" t="str">
        <f>'kalkulace dílců'!AA55</f>
        <v>0</v>
      </c>
      <c r="I51" s="49" t="str">
        <f>'kalkulace dílců'!W55</f>
        <v/>
      </c>
      <c r="J51" s="49" t="str">
        <f>'kalkulace dílců'!X55</f>
        <v/>
      </c>
      <c r="K51" s="49" t="str">
        <f>'kalkulace dílců'!Y55</f>
        <v/>
      </c>
      <c r="L51" s="49" t="str">
        <f>'kalkulace dílců'!Z55</f>
        <v/>
      </c>
      <c r="M51" s="49">
        <f>'kalkulace dílců'!M55</f>
        <v>0</v>
      </c>
      <c r="N51" s="49"/>
      <c r="O51" s="49"/>
      <c r="P51" s="49"/>
      <c r="Q51" s="49"/>
      <c r="R51" s="49"/>
      <c r="S51" s="49"/>
      <c r="T51" s="49"/>
    </row>
    <row r="52" spans="1:20" x14ac:dyDescent="0.3">
      <c r="A52" s="49">
        <v>51</v>
      </c>
      <c r="B52" s="49">
        <f>'kalkulace dílců'!B56</f>
        <v>0</v>
      </c>
      <c r="C52" s="49" t="str">
        <f>'kalkulace dílců'!V56</f>
        <v/>
      </c>
      <c r="D52" s="49">
        <f>'kalkulace dílců'!D56</f>
        <v>0</v>
      </c>
      <c r="E52" s="49">
        <f>'kalkulace dílců'!G56</f>
        <v>0</v>
      </c>
      <c r="F52" s="49">
        <f>'kalkulace dílců'!E56</f>
        <v>0</v>
      </c>
      <c r="G52" s="49">
        <f>'kalkulace dílců'!F56</f>
        <v>0</v>
      </c>
      <c r="H52" s="49" t="str">
        <f>'kalkulace dílců'!AA56</f>
        <v>0</v>
      </c>
      <c r="I52" s="49" t="str">
        <f>'kalkulace dílců'!W56</f>
        <v/>
      </c>
      <c r="J52" s="49" t="str">
        <f>'kalkulace dílců'!X56</f>
        <v/>
      </c>
      <c r="K52" s="49" t="str">
        <f>'kalkulace dílců'!Y56</f>
        <v/>
      </c>
      <c r="L52" s="49" t="str">
        <f>'kalkulace dílců'!Z56</f>
        <v/>
      </c>
      <c r="M52" s="49">
        <f>'kalkulace dílců'!M56</f>
        <v>0</v>
      </c>
      <c r="N52" s="49"/>
      <c r="O52" s="49"/>
      <c r="P52" s="49"/>
      <c r="Q52" s="49"/>
      <c r="R52" s="49"/>
      <c r="S52" s="49"/>
      <c r="T52" s="49"/>
    </row>
    <row r="53" spans="1:20" x14ac:dyDescent="0.3">
      <c r="A53" s="49">
        <v>52</v>
      </c>
      <c r="B53" s="49">
        <f>'kalkulace dílců'!B57</f>
        <v>0</v>
      </c>
      <c r="C53" s="49" t="str">
        <f>'kalkulace dílců'!V57</f>
        <v/>
      </c>
      <c r="D53" s="49">
        <f>'kalkulace dílců'!D57</f>
        <v>0</v>
      </c>
      <c r="E53" s="49">
        <f>'kalkulace dílců'!G57</f>
        <v>0</v>
      </c>
      <c r="F53" s="49">
        <f>'kalkulace dílců'!E57</f>
        <v>0</v>
      </c>
      <c r="G53" s="49">
        <f>'kalkulace dílců'!F57</f>
        <v>0</v>
      </c>
      <c r="H53" s="49" t="str">
        <f>'kalkulace dílců'!AA57</f>
        <v>0</v>
      </c>
      <c r="I53" s="49" t="str">
        <f>'kalkulace dílců'!W57</f>
        <v/>
      </c>
      <c r="J53" s="49" t="str">
        <f>'kalkulace dílců'!X57</f>
        <v/>
      </c>
      <c r="K53" s="49" t="str">
        <f>'kalkulace dílců'!Y57</f>
        <v/>
      </c>
      <c r="L53" s="49" t="str">
        <f>'kalkulace dílců'!Z57</f>
        <v/>
      </c>
      <c r="M53" s="49">
        <f>'kalkulace dílců'!M57</f>
        <v>0</v>
      </c>
      <c r="N53" s="49"/>
      <c r="O53" s="49"/>
      <c r="P53" s="49"/>
      <c r="Q53" s="49"/>
      <c r="R53" s="49"/>
      <c r="S53" s="49"/>
      <c r="T53" s="49"/>
    </row>
    <row r="54" spans="1:20" x14ac:dyDescent="0.3">
      <c r="A54" s="49">
        <v>53</v>
      </c>
      <c r="B54" s="49">
        <f>'kalkulace dílců'!B58</f>
        <v>0</v>
      </c>
      <c r="C54" s="49" t="str">
        <f>'kalkulace dílců'!V58</f>
        <v/>
      </c>
      <c r="D54" s="49">
        <f>'kalkulace dílců'!D58</f>
        <v>0</v>
      </c>
      <c r="E54" s="49">
        <f>'kalkulace dílců'!G58</f>
        <v>0</v>
      </c>
      <c r="F54" s="49">
        <f>'kalkulace dílců'!E58</f>
        <v>0</v>
      </c>
      <c r="G54" s="49">
        <f>'kalkulace dílců'!F58</f>
        <v>0</v>
      </c>
      <c r="H54" s="49" t="str">
        <f>'kalkulace dílců'!AA58</f>
        <v>0</v>
      </c>
      <c r="I54" s="49" t="str">
        <f>'kalkulace dílců'!W58</f>
        <v/>
      </c>
      <c r="J54" s="49" t="str">
        <f>'kalkulace dílců'!X58</f>
        <v/>
      </c>
      <c r="K54" s="49" t="str">
        <f>'kalkulace dílců'!Y58</f>
        <v/>
      </c>
      <c r="L54" s="49" t="str">
        <f>'kalkulace dílců'!Z58</f>
        <v/>
      </c>
      <c r="M54" s="49">
        <f>'kalkulace dílců'!M58</f>
        <v>0</v>
      </c>
      <c r="N54" s="49"/>
      <c r="O54" s="49"/>
      <c r="P54" s="49"/>
      <c r="Q54" s="49"/>
      <c r="R54" s="49"/>
      <c r="S54" s="49"/>
      <c r="T54" s="49"/>
    </row>
    <row r="55" spans="1:20" x14ac:dyDescent="0.3">
      <c r="A55" s="49">
        <v>54</v>
      </c>
      <c r="B55" s="49">
        <f>'kalkulace dílců'!B59</f>
        <v>0</v>
      </c>
      <c r="C55" s="49" t="str">
        <f>'kalkulace dílců'!V59</f>
        <v/>
      </c>
      <c r="D55" s="49">
        <f>'kalkulace dílců'!D59</f>
        <v>0</v>
      </c>
      <c r="E55" s="49">
        <f>'kalkulace dílců'!G59</f>
        <v>0</v>
      </c>
      <c r="F55" s="49">
        <f>'kalkulace dílců'!E59</f>
        <v>0</v>
      </c>
      <c r="G55" s="49">
        <f>'kalkulace dílců'!F59</f>
        <v>0</v>
      </c>
      <c r="H55" s="49" t="str">
        <f>'kalkulace dílců'!AA59</f>
        <v>0</v>
      </c>
      <c r="I55" s="49" t="str">
        <f>'kalkulace dílců'!W59</f>
        <v/>
      </c>
      <c r="J55" s="49" t="str">
        <f>'kalkulace dílců'!X59</f>
        <v/>
      </c>
      <c r="K55" s="49" t="str">
        <f>'kalkulace dílců'!Y59</f>
        <v/>
      </c>
      <c r="L55" s="49" t="str">
        <f>'kalkulace dílců'!Z59</f>
        <v/>
      </c>
      <c r="M55" s="49">
        <f>'kalkulace dílců'!M59</f>
        <v>0</v>
      </c>
      <c r="N55" s="49"/>
      <c r="O55" s="49"/>
      <c r="P55" s="49"/>
      <c r="Q55" s="49"/>
      <c r="R55" s="49"/>
      <c r="S55" s="49"/>
      <c r="T55" s="49"/>
    </row>
    <row r="56" spans="1:20" x14ac:dyDescent="0.3">
      <c r="A56" s="49">
        <v>55</v>
      </c>
      <c r="B56" s="49">
        <f>'kalkulace dílců'!B60</f>
        <v>0</v>
      </c>
      <c r="C56" s="49" t="str">
        <f>'kalkulace dílců'!V60</f>
        <v/>
      </c>
      <c r="D56" s="49">
        <f>'kalkulace dílců'!D60</f>
        <v>0</v>
      </c>
      <c r="E56" s="49">
        <f>'kalkulace dílců'!G60</f>
        <v>0</v>
      </c>
      <c r="F56" s="49">
        <f>'kalkulace dílců'!E60</f>
        <v>0</v>
      </c>
      <c r="G56" s="49">
        <f>'kalkulace dílců'!F60</f>
        <v>0</v>
      </c>
      <c r="H56" s="49" t="str">
        <f>'kalkulace dílců'!AA60</f>
        <v>0</v>
      </c>
      <c r="I56" s="49" t="str">
        <f>'kalkulace dílců'!W60</f>
        <v/>
      </c>
      <c r="J56" s="49" t="str">
        <f>'kalkulace dílců'!X60</f>
        <v/>
      </c>
      <c r="K56" s="49" t="str">
        <f>'kalkulace dílců'!Y60</f>
        <v/>
      </c>
      <c r="L56" s="49" t="str">
        <f>'kalkulace dílců'!Z60</f>
        <v/>
      </c>
      <c r="M56" s="49">
        <f>'kalkulace dílců'!M60</f>
        <v>0</v>
      </c>
      <c r="N56" s="49"/>
      <c r="O56" s="49"/>
      <c r="P56" s="49"/>
      <c r="Q56" s="49"/>
      <c r="R56" s="49"/>
      <c r="S56" s="49"/>
      <c r="T56" s="49"/>
    </row>
    <row r="57" spans="1:20" x14ac:dyDescent="0.3">
      <c r="A57" s="49">
        <v>56</v>
      </c>
      <c r="B57" s="49">
        <f>'kalkulace dílců'!B61</f>
        <v>0</v>
      </c>
      <c r="C57" s="49" t="str">
        <f>'kalkulace dílců'!V61</f>
        <v/>
      </c>
      <c r="D57" s="49">
        <f>'kalkulace dílců'!D61</f>
        <v>0</v>
      </c>
      <c r="E57" s="49">
        <f>'kalkulace dílců'!G61</f>
        <v>0</v>
      </c>
      <c r="F57" s="49">
        <f>'kalkulace dílců'!E61</f>
        <v>0</v>
      </c>
      <c r="G57" s="49">
        <f>'kalkulace dílců'!F61</f>
        <v>0</v>
      </c>
      <c r="H57" s="49" t="str">
        <f>'kalkulace dílců'!AA61</f>
        <v>0</v>
      </c>
      <c r="I57" s="49" t="str">
        <f>'kalkulace dílců'!W61</f>
        <v/>
      </c>
      <c r="J57" s="49" t="str">
        <f>'kalkulace dílců'!X61</f>
        <v/>
      </c>
      <c r="K57" s="49" t="str">
        <f>'kalkulace dílců'!Y61</f>
        <v/>
      </c>
      <c r="L57" s="49" t="str">
        <f>'kalkulace dílců'!Z61</f>
        <v/>
      </c>
      <c r="M57" s="49">
        <f>'kalkulace dílců'!M61</f>
        <v>0</v>
      </c>
      <c r="N57" s="49"/>
      <c r="O57" s="49"/>
      <c r="P57" s="49"/>
      <c r="Q57" s="49"/>
      <c r="R57" s="49"/>
      <c r="S57" s="49"/>
      <c r="T57" s="49"/>
    </row>
    <row r="58" spans="1:20" x14ac:dyDescent="0.3">
      <c r="A58" s="49">
        <v>57</v>
      </c>
      <c r="B58" s="49">
        <f>'kalkulace dílců'!B62</f>
        <v>0</v>
      </c>
      <c r="C58" s="49" t="str">
        <f>'kalkulace dílců'!V62</f>
        <v/>
      </c>
      <c r="D58" s="49">
        <f>'kalkulace dílců'!D62</f>
        <v>0</v>
      </c>
      <c r="E58" s="49">
        <f>'kalkulace dílců'!G62</f>
        <v>0</v>
      </c>
      <c r="F58" s="49">
        <f>'kalkulace dílců'!E62</f>
        <v>0</v>
      </c>
      <c r="G58" s="49">
        <f>'kalkulace dílců'!F62</f>
        <v>0</v>
      </c>
      <c r="H58" s="49" t="str">
        <f>'kalkulace dílců'!AA62</f>
        <v>0</v>
      </c>
      <c r="I58" s="49" t="str">
        <f>'kalkulace dílců'!W62</f>
        <v/>
      </c>
      <c r="J58" s="49" t="str">
        <f>'kalkulace dílců'!X62</f>
        <v/>
      </c>
      <c r="K58" s="49" t="str">
        <f>'kalkulace dílců'!Y62</f>
        <v/>
      </c>
      <c r="L58" s="49" t="str">
        <f>'kalkulace dílců'!Z62</f>
        <v/>
      </c>
      <c r="M58" s="49">
        <f>'kalkulace dílců'!M62</f>
        <v>0</v>
      </c>
      <c r="N58" s="49"/>
      <c r="O58" s="49"/>
      <c r="P58" s="49"/>
      <c r="Q58" s="49"/>
      <c r="R58" s="49"/>
      <c r="S58" s="49"/>
      <c r="T58" s="49"/>
    </row>
    <row r="59" spans="1:20" x14ac:dyDescent="0.3">
      <c r="A59" s="49">
        <v>58</v>
      </c>
      <c r="B59" s="49">
        <f>'kalkulace dílců'!B63</f>
        <v>0</v>
      </c>
      <c r="C59" s="49" t="str">
        <f>'kalkulace dílců'!V63</f>
        <v/>
      </c>
      <c r="D59" s="49">
        <f>'kalkulace dílců'!D63</f>
        <v>0</v>
      </c>
      <c r="E59" s="49">
        <f>'kalkulace dílců'!G63</f>
        <v>0</v>
      </c>
      <c r="F59" s="49">
        <f>'kalkulace dílců'!E63</f>
        <v>0</v>
      </c>
      <c r="G59" s="49">
        <f>'kalkulace dílců'!F63</f>
        <v>0</v>
      </c>
      <c r="H59" s="49" t="str">
        <f>'kalkulace dílců'!AA63</f>
        <v>0</v>
      </c>
      <c r="I59" s="49" t="str">
        <f>'kalkulace dílců'!W63</f>
        <v/>
      </c>
      <c r="J59" s="49" t="str">
        <f>'kalkulace dílců'!X63</f>
        <v/>
      </c>
      <c r="K59" s="49" t="str">
        <f>'kalkulace dílců'!Y63</f>
        <v/>
      </c>
      <c r="L59" s="49" t="str">
        <f>'kalkulace dílců'!Z63</f>
        <v/>
      </c>
      <c r="M59" s="49">
        <f>'kalkulace dílců'!M63</f>
        <v>0</v>
      </c>
      <c r="N59" s="49"/>
      <c r="O59" s="49"/>
      <c r="P59" s="49"/>
      <c r="Q59" s="49"/>
      <c r="R59" s="49"/>
      <c r="S59" s="49"/>
      <c r="T59" s="49"/>
    </row>
    <row r="60" spans="1:20" x14ac:dyDescent="0.3">
      <c r="A60" s="49">
        <v>59</v>
      </c>
      <c r="B60" s="49">
        <f>'kalkulace dílců'!B64</f>
        <v>0</v>
      </c>
      <c r="C60" s="49" t="str">
        <f>'kalkulace dílců'!V64</f>
        <v/>
      </c>
      <c r="D60" s="49">
        <f>'kalkulace dílců'!D64</f>
        <v>0</v>
      </c>
      <c r="E60" s="49">
        <f>'kalkulace dílců'!G64</f>
        <v>0</v>
      </c>
      <c r="F60" s="49">
        <f>'kalkulace dílců'!E64</f>
        <v>0</v>
      </c>
      <c r="G60" s="49">
        <f>'kalkulace dílců'!F64</f>
        <v>0</v>
      </c>
      <c r="H60" s="49" t="str">
        <f>'kalkulace dílců'!AA64</f>
        <v>0</v>
      </c>
      <c r="I60" s="49" t="str">
        <f>'kalkulace dílců'!W64</f>
        <v/>
      </c>
      <c r="J60" s="49" t="str">
        <f>'kalkulace dílců'!X64</f>
        <v/>
      </c>
      <c r="K60" s="49" t="str">
        <f>'kalkulace dílců'!Y64</f>
        <v/>
      </c>
      <c r="L60" s="49" t="str">
        <f>'kalkulace dílců'!Z64</f>
        <v/>
      </c>
      <c r="M60" s="49">
        <f>'kalkulace dílců'!M64</f>
        <v>0</v>
      </c>
      <c r="N60" s="49"/>
      <c r="O60" s="49"/>
      <c r="P60" s="49"/>
      <c r="Q60" s="49"/>
      <c r="R60" s="49"/>
      <c r="S60" s="49"/>
      <c r="T60" s="49"/>
    </row>
    <row r="61" spans="1:20" x14ac:dyDescent="0.3">
      <c r="A61" s="49">
        <v>60</v>
      </c>
      <c r="B61" s="49">
        <f>'kalkulace dílců'!B65</f>
        <v>0</v>
      </c>
      <c r="C61" s="49" t="str">
        <f>'kalkulace dílců'!V65</f>
        <v/>
      </c>
      <c r="D61" s="49">
        <f>'kalkulace dílců'!D65</f>
        <v>0</v>
      </c>
      <c r="E61" s="49">
        <f>'kalkulace dílců'!G65</f>
        <v>0</v>
      </c>
      <c r="F61" s="49">
        <f>'kalkulace dílců'!E65</f>
        <v>0</v>
      </c>
      <c r="G61" s="49">
        <f>'kalkulace dílců'!F65</f>
        <v>0</v>
      </c>
      <c r="H61" s="49" t="str">
        <f>'kalkulace dílců'!AA65</f>
        <v>0</v>
      </c>
      <c r="I61" s="49" t="str">
        <f>'kalkulace dílců'!W65</f>
        <v/>
      </c>
      <c r="J61" s="49" t="str">
        <f>'kalkulace dílců'!X65</f>
        <v/>
      </c>
      <c r="K61" s="49" t="str">
        <f>'kalkulace dílců'!Y65</f>
        <v/>
      </c>
      <c r="L61" s="49" t="str">
        <f>'kalkulace dílců'!Z65</f>
        <v/>
      </c>
      <c r="M61" s="49">
        <f>'kalkulace dílců'!M65</f>
        <v>0</v>
      </c>
      <c r="N61" s="49"/>
      <c r="O61" s="49"/>
      <c r="P61" s="49"/>
      <c r="Q61" s="49"/>
      <c r="R61" s="49"/>
      <c r="S61" s="49"/>
      <c r="T61" s="49"/>
    </row>
    <row r="62" spans="1:20" x14ac:dyDescent="0.3">
      <c r="A62" s="49">
        <v>61</v>
      </c>
      <c r="B62" s="49">
        <f>'kalkulace dílců'!B66</f>
        <v>0</v>
      </c>
      <c r="C62" s="49" t="str">
        <f>'kalkulace dílců'!V66</f>
        <v/>
      </c>
      <c r="D62" s="49">
        <f>'kalkulace dílců'!D66</f>
        <v>0</v>
      </c>
      <c r="E62" s="49">
        <f>'kalkulace dílců'!G66</f>
        <v>0</v>
      </c>
      <c r="F62" s="49">
        <f>'kalkulace dílců'!E66</f>
        <v>0</v>
      </c>
      <c r="G62" s="49">
        <f>'kalkulace dílců'!F66</f>
        <v>0</v>
      </c>
      <c r="H62" s="49" t="str">
        <f>'kalkulace dílců'!AA66</f>
        <v>0</v>
      </c>
      <c r="I62" s="49" t="str">
        <f>'kalkulace dílců'!W66</f>
        <v/>
      </c>
      <c r="J62" s="49" t="str">
        <f>'kalkulace dílců'!X66</f>
        <v/>
      </c>
      <c r="K62" s="49" t="str">
        <f>'kalkulace dílců'!Y66</f>
        <v/>
      </c>
      <c r="L62" s="49" t="str">
        <f>'kalkulace dílců'!Z66</f>
        <v/>
      </c>
      <c r="M62" s="49">
        <f>'kalkulace dílců'!M66</f>
        <v>0</v>
      </c>
      <c r="N62" s="49"/>
      <c r="O62" s="49"/>
      <c r="P62" s="49"/>
      <c r="Q62" s="49"/>
      <c r="R62" s="49"/>
      <c r="S62" s="49"/>
      <c r="T62" s="49"/>
    </row>
    <row r="63" spans="1:20" x14ac:dyDescent="0.3">
      <c r="A63" s="49">
        <v>62</v>
      </c>
      <c r="B63" s="49">
        <f>'kalkulace dílců'!B67</f>
        <v>0</v>
      </c>
      <c r="C63" s="49" t="str">
        <f>'kalkulace dílců'!V67</f>
        <v/>
      </c>
      <c r="D63" s="49">
        <f>'kalkulace dílců'!D67</f>
        <v>0</v>
      </c>
      <c r="E63" s="49">
        <f>'kalkulace dílců'!G67</f>
        <v>0</v>
      </c>
      <c r="F63" s="49">
        <f>'kalkulace dílců'!E67</f>
        <v>0</v>
      </c>
      <c r="G63" s="49">
        <f>'kalkulace dílců'!F67</f>
        <v>0</v>
      </c>
      <c r="H63" s="49" t="str">
        <f>'kalkulace dílců'!AA67</f>
        <v>0</v>
      </c>
      <c r="I63" s="49" t="str">
        <f>'kalkulace dílců'!W67</f>
        <v/>
      </c>
      <c r="J63" s="49" t="str">
        <f>'kalkulace dílců'!X67</f>
        <v/>
      </c>
      <c r="K63" s="49" t="str">
        <f>'kalkulace dílců'!Y67</f>
        <v/>
      </c>
      <c r="L63" s="49" t="str">
        <f>'kalkulace dílců'!Z67</f>
        <v/>
      </c>
      <c r="M63" s="49">
        <f>'kalkulace dílců'!M67</f>
        <v>0</v>
      </c>
      <c r="N63" s="49"/>
      <c r="O63" s="49"/>
      <c r="P63" s="49"/>
      <c r="Q63" s="49"/>
      <c r="R63" s="49"/>
      <c r="S63" s="49"/>
      <c r="T63" s="49"/>
    </row>
    <row r="64" spans="1:20" x14ac:dyDescent="0.3">
      <c r="A64" s="49">
        <v>63</v>
      </c>
      <c r="B64" s="49">
        <f>'kalkulace dílců'!B68</f>
        <v>0</v>
      </c>
      <c r="C64" s="49" t="str">
        <f>'kalkulace dílců'!V68</f>
        <v/>
      </c>
      <c r="D64" s="49">
        <f>'kalkulace dílců'!D68</f>
        <v>0</v>
      </c>
      <c r="E64" s="49">
        <f>'kalkulace dílců'!G68</f>
        <v>0</v>
      </c>
      <c r="F64" s="49">
        <f>'kalkulace dílců'!E68</f>
        <v>0</v>
      </c>
      <c r="G64" s="49">
        <f>'kalkulace dílců'!F68</f>
        <v>0</v>
      </c>
      <c r="H64" s="49" t="str">
        <f>'kalkulace dílců'!AA68</f>
        <v>0</v>
      </c>
      <c r="I64" s="49" t="str">
        <f>'kalkulace dílců'!W68</f>
        <v/>
      </c>
      <c r="J64" s="49" t="str">
        <f>'kalkulace dílců'!X68</f>
        <v/>
      </c>
      <c r="K64" s="49" t="str">
        <f>'kalkulace dílců'!Y68</f>
        <v/>
      </c>
      <c r="L64" s="49" t="str">
        <f>'kalkulace dílců'!Z68</f>
        <v/>
      </c>
      <c r="M64" s="49">
        <f>'kalkulace dílců'!M68</f>
        <v>0</v>
      </c>
      <c r="N64" s="49"/>
      <c r="O64" s="49"/>
      <c r="P64" s="49"/>
      <c r="Q64" s="49"/>
      <c r="R64" s="49"/>
      <c r="S64" s="49"/>
      <c r="T64" s="49"/>
    </row>
    <row r="65" spans="1:20" x14ac:dyDescent="0.3">
      <c r="A65" s="49">
        <v>64</v>
      </c>
      <c r="B65" s="49">
        <f>'kalkulace dílců'!B69</f>
        <v>0</v>
      </c>
      <c r="C65" s="49" t="str">
        <f>'kalkulace dílců'!V69</f>
        <v/>
      </c>
      <c r="D65" s="49">
        <f>'kalkulace dílců'!D69</f>
        <v>0</v>
      </c>
      <c r="E65" s="49">
        <f>'kalkulace dílců'!G69</f>
        <v>0</v>
      </c>
      <c r="F65" s="49">
        <f>'kalkulace dílců'!E69</f>
        <v>0</v>
      </c>
      <c r="G65" s="49">
        <f>'kalkulace dílců'!F69</f>
        <v>0</v>
      </c>
      <c r="H65" s="49" t="str">
        <f>'kalkulace dílců'!AA69</f>
        <v>0</v>
      </c>
      <c r="I65" s="49" t="str">
        <f>'kalkulace dílců'!W69</f>
        <v/>
      </c>
      <c r="J65" s="49" t="str">
        <f>'kalkulace dílců'!X69</f>
        <v/>
      </c>
      <c r="K65" s="49" t="str">
        <f>'kalkulace dílců'!Y69</f>
        <v/>
      </c>
      <c r="L65" s="49" t="str">
        <f>'kalkulace dílců'!Z69</f>
        <v/>
      </c>
      <c r="M65" s="49">
        <f>'kalkulace dílců'!M69</f>
        <v>0</v>
      </c>
      <c r="N65" s="49"/>
      <c r="O65" s="49"/>
      <c r="P65" s="49"/>
      <c r="Q65" s="49"/>
      <c r="R65" s="49"/>
      <c r="S65" s="49"/>
      <c r="T65" s="49"/>
    </row>
    <row r="66" spans="1:20" x14ac:dyDescent="0.3">
      <c r="A66" s="49">
        <v>65</v>
      </c>
      <c r="B66" s="49">
        <f>'kalkulace dílců'!B70</f>
        <v>0</v>
      </c>
      <c r="C66" s="49" t="str">
        <f>'kalkulace dílců'!V70</f>
        <v/>
      </c>
      <c r="D66" s="49">
        <f>'kalkulace dílců'!D70</f>
        <v>0</v>
      </c>
      <c r="E66" s="49">
        <f>'kalkulace dílců'!G70</f>
        <v>0</v>
      </c>
      <c r="F66" s="49">
        <f>'kalkulace dílců'!E70</f>
        <v>0</v>
      </c>
      <c r="G66" s="49">
        <f>'kalkulace dílců'!F70</f>
        <v>0</v>
      </c>
      <c r="H66" s="49" t="str">
        <f>'kalkulace dílců'!AA70</f>
        <v>0</v>
      </c>
      <c r="I66" s="49" t="str">
        <f>'kalkulace dílců'!W70</f>
        <v/>
      </c>
      <c r="J66" s="49" t="str">
        <f>'kalkulace dílců'!X70</f>
        <v/>
      </c>
      <c r="K66" s="49" t="str">
        <f>'kalkulace dílců'!Y70</f>
        <v/>
      </c>
      <c r="L66" s="49" t="str">
        <f>'kalkulace dílců'!Z70</f>
        <v/>
      </c>
      <c r="M66" s="49">
        <f>'kalkulace dílců'!M70</f>
        <v>0</v>
      </c>
      <c r="N66" s="49"/>
      <c r="O66" s="49"/>
      <c r="P66" s="49"/>
      <c r="Q66" s="49"/>
      <c r="R66" s="49"/>
      <c r="S66" s="49"/>
      <c r="T66" s="49"/>
    </row>
    <row r="67" spans="1:20" x14ac:dyDescent="0.3">
      <c r="A67" s="49">
        <v>66</v>
      </c>
      <c r="B67" s="49">
        <f>'kalkulace dílců'!B71</f>
        <v>0</v>
      </c>
      <c r="C67" s="49" t="str">
        <f>'kalkulace dílců'!V71</f>
        <v/>
      </c>
      <c r="D67" s="49">
        <f>'kalkulace dílců'!D71</f>
        <v>0</v>
      </c>
      <c r="E67" s="49">
        <f>'kalkulace dílců'!G71</f>
        <v>0</v>
      </c>
      <c r="F67" s="49">
        <f>'kalkulace dílců'!E71</f>
        <v>0</v>
      </c>
      <c r="G67" s="49">
        <f>'kalkulace dílců'!F71</f>
        <v>0</v>
      </c>
      <c r="H67" s="49" t="str">
        <f>'kalkulace dílců'!AA71</f>
        <v>0</v>
      </c>
      <c r="I67" s="49" t="str">
        <f>'kalkulace dílců'!W71</f>
        <v/>
      </c>
      <c r="J67" s="49" t="str">
        <f>'kalkulace dílců'!X71</f>
        <v/>
      </c>
      <c r="K67" s="49" t="str">
        <f>'kalkulace dílců'!Y71</f>
        <v/>
      </c>
      <c r="L67" s="49" t="str">
        <f>'kalkulace dílců'!Z71</f>
        <v/>
      </c>
      <c r="M67" s="49">
        <f>'kalkulace dílců'!M71</f>
        <v>0</v>
      </c>
      <c r="N67" s="49"/>
      <c r="O67" s="49"/>
      <c r="P67" s="49"/>
      <c r="Q67" s="49"/>
      <c r="R67" s="49"/>
      <c r="S67" s="49"/>
      <c r="T67" s="49"/>
    </row>
    <row r="68" spans="1:20" x14ac:dyDescent="0.3">
      <c r="A68" s="49">
        <v>67</v>
      </c>
      <c r="B68" s="49">
        <f>'kalkulace dílců'!B72</f>
        <v>0</v>
      </c>
      <c r="C68" s="49" t="str">
        <f>'kalkulace dílců'!V72</f>
        <v/>
      </c>
      <c r="D68" s="49">
        <f>'kalkulace dílců'!D72</f>
        <v>0</v>
      </c>
      <c r="E68" s="49">
        <f>'kalkulace dílců'!G72</f>
        <v>0</v>
      </c>
      <c r="F68" s="49">
        <f>'kalkulace dílců'!E72</f>
        <v>0</v>
      </c>
      <c r="G68" s="49">
        <f>'kalkulace dílců'!F72</f>
        <v>0</v>
      </c>
      <c r="H68" s="49" t="str">
        <f>'kalkulace dílců'!AA72</f>
        <v>0</v>
      </c>
      <c r="I68" s="49" t="str">
        <f>'kalkulace dílců'!W72</f>
        <v/>
      </c>
      <c r="J68" s="49" t="str">
        <f>'kalkulace dílců'!X72</f>
        <v/>
      </c>
      <c r="K68" s="49" t="str">
        <f>'kalkulace dílců'!Y72</f>
        <v/>
      </c>
      <c r="L68" s="49" t="str">
        <f>'kalkulace dílců'!Z72</f>
        <v/>
      </c>
      <c r="M68" s="49">
        <f>'kalkulace dílců'!M72</f>
        <v>0</v>
      </c>
      <c r="N68" s="49"/>
      <c r="O68" s="49"/>
      <c r="P68" s="49"/>
      <c r="Q68" s="49"/>
      <c r="R68" s="49"/>
      <c r="S68" s="49"/>
      <c r="T68" s="49"/>
    </row>
    <row r="69" spans="1:20" x14ac:dyDescent="0.3">
      <c r="A69" s="49">
        <v>68</v>
      </c>
      <c r="B69" s="49">
        <f>'kalkulace dílců'!B73</f>
        <v>0</v>
      </c>
      <c r="C69" s="49" t="str">
        <f>'kalkulace dílců'!V73</f>
        <v/>
      </c>
      <c r="D69" s="49">
        <f>'kalkulace dílců'!D73</f>
        <v>0</v>
      </c>
      <c r="E69" s="49">
        <f>'kalkulace dílců'!G73</f>
        <v>0</v>
      </c>
      <c r="F69" s="49">
        <f>'kalkulace dílců'!E73</f>
        <v>0</v>
      </c>
      <c r="G69" s="49">
        <f>'kalkulace dílců'!F73</f>
        <v>0</v>
      </c>
      <c r="H69" s="49" t="str">
        <f>'kalkulace dílců'!AA73</f>
        <v>0</v>
      </c>
      <c r="I69" s="49" t="str">
        <f>'kalkulace dílců'!W73</f>
        <v/>
      </c>
      <c r="J69" s="49" t="str">
        <f>'kalkulace dílců'!X73</f>
        <v/>
      </c>
      <c r="K69" s="49" t="str">
        <f>'kalkulace dílců'!Y73</f>
        <v/>
      </c>
      <c r="L69" s="49" t="str">
        <f>'kalkulace dílců'!Z73</f>
        <v/>
      </c>
      <c r="M69" s="49">
        <f>'kalkulace dílců'!M73</f>
        <v>0</v>
      </c>
      <c r="N69" s="49"/>
      <c r="O69" s="49"/>
      <c r="P69" s="49"/>
      <c r="Q69" s="49"/>
      <c r="R69" s="49"/>
      <c r="S69" s="49"/>
      <c r="T69" s="49"/>
    </row>
    <row r="70" spans="1:20" x14ac:dyDescent="0.3">
      <c r="A70" s="49">
        <v>69</v>
      </c>
      <c r="B70" s="49">
        <f>'kalkulace dílců'!B74</f>
        <v>0</v>
      </c>
      <c r="C70" s="49" t="str">
        <f>'kalkulace dílců'!V74</f>
        <v/>
      </c>
      <c r="D70" s="49">
        <f>'kalkulace dílců'!D74</f>
        <v>0</v>
      </c>
      <c r="E70" s="49">
        <f>'kalkulace dílců'!G74</f>
        <v>0</v>
      </c>
      <c r="F70" s="49">
        <f>'kalkulace dílců'!E74</f>
        <v>0</v>
      </c>
      <c r="G70" s="49">
        <f>'kalkulace dílců'!F74</f>
        <v>0</v>
      </c>
      <c r="H70" s="49" t="str">
        <f>'kalkulace dílců'!AA74</f>
        <v>0</v>
      </c>
      <c r="I70" s="49" t="str">
        <f>'kalkulace dílců'!W74</f>
        <v/>
      </c>
      <c r="J70" s="49" t="str">
        <f>'kalkulace dílců'!X74</f>
        <v/>
      </c>
      <c r="K70" s="49" t="str">
        <f>'kalkulace dílců'!Y74</f>
        <v/>
      </c>
      <c r="L70" s="49" t="str">
        <f>'kalkulace dílců'!Z74</f>
        <v/>
      </c>
      <c r="M70" s="49">
        <f>'kalkulace dílců'!M74</f>
        <v>0</v>
      </c>
      <c r="N70" s="49"/>
      <c r="O70" s="49"/>
      <c r="P70" s="49"/>
      <c r="Q70" s="49"/>
      <c r="R70" s="49"/>
      <c r="S70" s="49"/>
      <c r="T70" s="49"/>
    </row>
    <row r="71" spans="1:20" x14ac:dyDescent="0.3">
      <c r="A71" s="49">
        <v>70</v>
      </c>
      <c r="B71" s="49">
        <f>'kalkulace dílců'!B75</f>
        <v>0</v>
      </c>
      <c r="C71" s="49" t="str">
        <f>'kalkulace dílců'!V75</f>
        <v/>
      </c>
      <c r="D71" s="49">
        <f>'kalkulace dílců'!D75</f>
        <v>0</v>
      </c>
      <c r="E71" s="49">
        <f>'kalkulace dílců'!G75</f>
        <v>0</v>
      </c>
      <c r="F71" s="49">
        <f>'kalkulace dílců'!E75</f>
        <v>0</v>
      </c>
      <c r="G71" s="49">
        <f>'kalkulace dílců'!F75</f>
        <v>0</v>
      </c>
      <c r="H71" s="49" t="str">
        <f>'kalkulace dílců'!AA75</f>
        <v>0</v>
      </c>
      <c r="I71" s="49" t="str">
        <f>'kalkulace dílců'!W75</f>
        <v/>
      </c>
      <c r="J71" s="49" t="str">
        <f>'kalkulace dílců'!X75</f>
        <v/>
      </c>
      <c r="K71" s="49" t="str">
        <f>'kalkulace dílců'!Y75</f>
        <v/>
      </c>
      <c r="L71" s="49" t="str">
        <f>'kalkulace dílců'!Z75</f>
        <v/>
      </c>
      <c r="M71" s="49">
        <f>'kalkulace dílců'!M75</f>
        <v>0</v>
      </c>
      <c r="N71" s="49"/>
      <c r="O71" s="49"/>
      <c r="P71" s="49"/>
      <c r="Q71" s="49"/>
      <c r="R71" s="49"/>
      <c r="S71" s="49"/>
      <c r="T71" s="49"/>
    </row>
    <row r="72" spans="1:20" x14ac:dyDescent="0.3">
      <c r="A72" s="49">
        <v>71</v>
      </c>
      <c r="B72" s="49">
        <f>'kalkulace dílců'!B76</f>
        <v>0</v>
      </c>
      <c r="C72" s="49" t="str">
        <f>'kalkulace dílců'!V76</f>
        <v/>
      </c>
      <c r="D72" s="49">
        <f>'kalkulace dílců'!D76</f>
        <v>0</v>
      </c>
      <c r="E72" s="49">
        <f>'kalkulace dílců'!G76</f>
        <v>0</v>
      </c>
      <c r="F72" s="49">
        <f>'kalkulace dílců'!E76</f>
        <v>0</v>
      </c>
      <c r="G72" s="49">
        <f>'kalkulace dílců'!F76</f>
        <v>0</v>
      </c>
      <c r="H72" s="49" t="str">
        <f>'kalkulace dílců'!AA76</f>
        <v>0</v>
      </c>
      <c r="I72" s="49" t="str">
        <f>'kalkulace dílců'!W76</f>
        <v/>
      </c>
      <c r="J72" s="49" t="str">
        <f>'kalkulace dílců'!X76</f>
        <v/>
      </c>
      <c r="K72" s="49" t="str">
        <f>'kalkulace dílců'!Y76</f>
        <v/>
      </c>
      <c r="L72" s="49" t="str">
        <f>'kalkulace dílců'!Z76</f>
        <v/>
      </c>
      <c r="M72" s="49">
        <f>'kalkulace dílců'!M76</f>
        <v>0</v>
      </c>
      <c r="N72" s="49"/>
      <c r="O72" s="49"/>
      <c r="P72" s="49"/>
      <c r="Q72" s="49"/>
      <c r="R72" s="49"/>
      <c r="S72" s="49"/>
      <c r="T72" s="49"/>
    </row>
    <row r="73" spans="1:20" x14ac:dyDescent="0.3">
      <c r="A73" s="49">
        <v>72</v>
      </c>
      <c r="B73" s="49">
        <f>'kalkulace dílců'!B77</f>
        <v>0</v>
      </c>
      <c r="C73" s="49" t="str">
        <f>'kalkulace dílců'!V77</f>
        <v/>
      </c>
      <c r="D73" s="49">
        <f>'kalkulace dílců'!D77</f>
        <v>0</v>
      </c>
      <c r="E73" s="49">
        <f>'kalkulace dílců'!G77</f>
        <v>0</v>
      </c>
      <c r="F73" s="49">
        <f>'kalkulace dílců'!E77</f>
        <v>0</v>
      </c>
      <c r="G73" s="49">
        <f>'kalkulace dílců'!F77</f>
        <v>0</v>
      </c>
      <c r="H73" s="49" t="str">
        <f>'kalkulace dílců'!AA77</f>
        <v>0</v>
      </c>
      <c r="I73" s="49" t="str">
        <f>'kalkulace dílců'!W77</f>
        <v/>
      </c>
      <c r="J73" s="49" t="str">
        <f>'kalkulace dílců'!X77</f>
        <v/>
      </c>
      <c r="K73" s="49" t="str">
        <f>'kalkulace dílců'!Y77</f>
        <v/>
      </c>
      <c r="L73" s="49" t="str">
        <f>'kalkulace dílců'!Z77</f>
        <v/>
      </c>
      <c r="M73" s="49">
        <f>'kalkulace dílců'!M77</f>
        <v>0</v>
      </c>
      <c r="N73" s="49"/>
      <c r="O73" s="49"/>
      <c r="P73" s="49"/>
      <c r="Q73" s="49"/>
      <c r="R73" s="49"/>
      <c r="S73" s="49"/>
      <c r="T73" s="49"/>
    </row>
    <row r="74" spans="1:20" x14ac:dyDescent="0.3">
      <c r="A74" s="49">
        <v>73</v>
      </c>
      <c r="B74" s="49">
        <f>'kalkulace dílců'!B78</f>
        <v>0</v>
      </c>
      <c r="C74" s="49" t="str">
        <f>'kalkulace dílců'!V78</f>
        <v/>
      </c>
      <c r="D74" s="49">
        <f>'kalkulace dílců'!D78</f>
        <v>0</v>
      </c>
      <c r="E74" s="49">
        <f>'kalkulace dílců'!G78</f>
        <v>0</v>
      </c>
      <c r="F74" s="49">
        <f>'kalkulace dílců'!E78</f>
        <v>0</v>
      </c>
      <c r="G74" s="49">
        <f>'kalkulace dílců'!F78</f>
        <v>0</v>
      </c>
      <c r="H74" s="49" t="str">
        <f>'kalkulace dílců'!AA78</f>
        <v>0</v>
      </c>
      <c r="I74" s="49" t="str">
        <f>'kalkulace dílců'!W78</f>
        <v/>
      </c>
      <c r="J74" s="49" t="str">
        <f>'kalkulace dílců'!X78</f>
        <v/>
      </c>
      <c r="K74" s="49" t="str">
        <f>'kalkulace dílců'!Y78</f>
        <v/>
      </c>
      <c r="L74" s="49" t="str">
        <f>'kalkulace dílců'!Z78</f>
        <v/>
      </c>
      <c r="M74" s="49">
        <f>'kalkulace dílců'!M78</f>
        <v>0</v>
      </c>
      <c r="N74" s="49"/>
      <c r="O74" s="49"/>
      <c r="P74" s="49"/>
      <c r="Q74" s="49"/>
      <c r="R74" s="49"/>
      <c r="S74" s="49"/>
      <c r="T74" s="49"/>
    </row>
    <row r="75" spans="1:20" x14ac:dyDescent="0.3">
      <c r="A75" s="49">
        <v>74</v>
      </c>
      <c r="B75" s="49">
        <f>'kalkulace dílců'!B79</f>
        <v>0</v>
      </c>
      <c r="C75" s="49" t="str">
        <f>'kalkulace dílců'!V79</f>
        <v/>
      </c>
      <c r="D75" s="49">
        <f>'kalkulace dílců'!D79</f>
        <v>0</v>
      </c>
      <c r="E75" s="49">
        <f>'kalkulace dílců'!G79</f>
        <v>0</v>
      </c>
      <c r="F75" s="49">
        <f>'kalkulace dílců'!E79</f>
        <v>0</v>
      </c>
      <c r="G75" s="49">
        <f>'kalkulace dílců'!F79</f>
        <v>0</v>
      </c>
      <c r="H75" s="49" t="str">
        <f>'kalkulace dílců'!AA79</f>
        <v>0</v>
      </c>
      <c r="I75" s="49" t="str">
        <f>'kalkulace dílců'!W79</f>
        <v/>
      </c>
      <c r="J75" s="49" t="str">
        <f>'kalkulace dílců'!X79</f>
        <v/>
      </c>
      <c r="K75" s="49" t="str">
        <f>'kalkulace dílců'!Y79</f>
        <v/>
      </c>
      <c r="L75" s="49" t="str">
        <f>'kalkulace dílců'!Z79</f>
        <v/>
      </c>
      <c r="M75" s="49">
        <f>'kalkulace dílců'!M79</f>
        <v>0</v>
      </c>
      <c r="N75" s="49"/>
      <c r="O75" s="49"/>
      <c r="P75" s="49"/>
      <c r="Q75" s="49"/>
      <c r="R75" s="49"/>
      <c r="S75" s="49"/>
      <c r="T75" s="49"/>
    </row>
    <row r="76" spans="1:20" x14ac:dyDescent="0.3">
      <c r="A76" s="49">
        <v>75</v>
      </c>
      <c r="B76" s="49">
        <f>'kalkulace dílců'!B80</f>
        <v>0</v>
      </c>
      <c r="C76" s="49" t="str">
        <f>'kalkulace dílců'!V80</f>
        <v/>
      </c>
      <c r="D76" s="49">
        <f>'kalkulace dílců'!D80</f>
        <v>0</v>
      </c>
      <c r="E76" s="49">
        <f>'kalkulace dílců'!G80</f>
        <v>0</v>
      </c>
      <c r="F76" s="49">
        <f>'kalkulace dílců'!E80</f>
        <v>0</v>
      </c>
      <c r="G76" s="49">
        <f>'kalkulace dílců'!F80</f>
        <v>0</v>
      </c>
      <c r="H76" s="49" t="str">
        <f>'kalkulace dílců'!AA80</f>
        <v>0</v>
      </c>
      <c r="I76" s="49" t="str">
        <f>'kalkulace dílců'!W80</f>
        <v/>
      </c>
      <c r="J76" s="49" t="str">
        <f>'kalkulace dílců'!X80</f>
        <v/>
      </c>
      <c r="K76" s="49" t="str">
        <f>'kalkulace dílců'!Y80</f>
        <v/>
      </c>
      <c r="L76" s="49" t="str">
        <f>'kalkulace dílců'!Z80</f>
        <v/>
      </c>
      <c r="M76" s="49">
        <f>'kalkulace dílců'!M80</f>
        <v>0</v>
      </c>
      <c r="N76" s="49"/>
      <c r="O76" s="49"/>
      <c r="P76" s="49"/>
      <c r="Q76" s="49"/>
      <c r="R76" s="49"/>
      <c r="S76" s="49"/>
      <c r="T76" s="49"/>
    </row>
    <row r="77" spans="1:20" x14ac:dyDescent="0.3">
      <c r="A77" s="49">
        <v>76</v>
      </c>
      <c r="B77" s="49">
        <f>'kalkulace dílců'!B81</f>
        <v>0</v>
      </c>
      <c r="C77" s="49" t="str">
        <f>'kalkulace dílců'!V81</f>
        <v/>
      </c>
      <c r="D77" s="49">
        <f>'kalkulace dílců'!D81</f>
        <v>0</v>
      </c>
      <c r="E77" s="49">
        <f>'kalkulace dílců'!G81</f>
        <v>0</v>
      </c>
      <c r="F77" s="49">
        <f>'kalkulace dílců'!E81</f>
        <v>0</v>
      </c>
      <c r="G77" s="49">
        <f>'kalkulace dílců'!F81</f>
        <v>0</v>
      </c>
      <c r="H77" s="49" t="str">
        <f>'kalkulace dílců'!AA81</f>
        <v>0</v>
      </c>
      <c r="I77" s="49" t="str">
        <f>'kalkulace dílců'!W81</f>
        <v/>
      </c>
      <c r="J77" s="49" t="str">
        <f>'kalkulace dílců'!X81</f>
        <v/>
      </c>
      <c r="K77" s="49" t="str">
        <f>'kalkulace dílců'!Y81</f>
        <v/>
      </c>
      <c r="L77" s="49" t="str">
        <f>'kalkulace dílců'!Z81</f>
        <v/>
      </c>
      <c r="M77" s="49">
        <f>'kalkulace dílců'!M81</f>
        <v>0</v>
      </c>
      <c r="N77" s="49"/>
      <c r="O77" s="49"/>
      <c r="P77" s="49"/>
      <c r="Q77" s="49"/>
      <c r="R77" s="49"/>
      <c r="S77" s="49"/>
      <c r="T77" s="49"/>
    </row>
    <row r="78" spans="1:20" x14ac:dyDescent="0.3">
      <c r="A78" s="49">
        <v>77</v>
      </c>
      <c r="B78" s="49">
        <f>'kalkulace dílců'!B82</f>
        <v>0</v>
      </c>
      <c r="C78" s="49" t="str">
        <f>'kalkulace dílců'!V82</f>
        <v/>
      </c>
      <c r="D78" s="49">
        <f>'kalkulace dílců'!D82</f>
        <v>0</v>
      </c>
      <c r="E78" s="49">
        <f>'kalkulace dílců'!G82</f>
        <v>0</v>
      </c>
      <c r="F78" s="49">
        <f>'kalkulace dílců'!E82</f>
        <v>0</v>
      </c>
      <c r="G78" s="49">
        <f>'kalkulace dílců'!F82</f>
        <v>0</v>
      </c>
      <c r="H78" s="49" t="str">
        <f>'kalkulace dílců'!AA82</f>
        <v>0</v>
      </c>
      <c r="I78" s="49" t="str">
        <f>'kalkulace dílců'!W82</f>
        <v/>
      </c>
      <c r="J78" s="49" t="str">
        <f>'kalkulace dílců'!X82</f>
        <v/>
      </c>
      <c r="K78" s="49" t="str">
        <f>'kalkulace dílců'!Y82</f>
        <v/>
      </c>
      <c r="L78" s="49" t="str">
        <f>'kalkulace dílců'!Z82</f>
        <v/>
      </c>
      <c r="M78" s="49">
        <f>'kalkulace dílců'!M82</f>
        <v>0</v>
      </c>
      <c r="N78" s="49"/>
      <c r="O78" s="49"/>
      <c r="P78" s="49"/>
      <c r="Q78" s="49"/>
      <c r="R78" s="49"/>
      <c r="S78" s="49"/>
      <c r="T78" s="49"/>
    </row>
    <row r="79" spans="1:20" x14ac:dyDescent="0.3">
      <c r="A79" s="49">
        <v>78</v>
      </c>
      <c r="B79" s="49">
        <f>'kalkulace dílců'!B83</f>
        <v>0</v>
      </c>
      <c r="C79" s="49" t="str">
        <f>'kalkulace dílců'!V83</f>
        <v/>
      </c>
      <c r="D79" s="49">
        <f>'kalkulace dílců'!D83</f>
        <v>0</v>
      </c>
      <c r="E79" s="49">
        <f>'kalkulace dílců'!G83</f>
        <v>0</v>
      </c>
      <c r="F79" s="49">
        <f>'kalkulace dílců'!E83</f>
        <v>0</v>
      </c>
      <c r="G79" s="49">
        <f>'kalkulace dílců'!F83</f>
        <v>0</v>
      </c>
      <c r="H79" s="49" t="str">
        <f>'kalkulace dílců'!AA83</f>
        <v>0</v>
      </c>
      <c r="I79" s="49" t="str">
        <f>'kalkulace dílců'!W83</f>
        <v/>
      </c>
      <c r="J79" s="49" t="str">
        <f>'kalkulace dílců'!X83</f>
        <v/>
      </c>
      <c r="K79" s="49" t="str">
        <f>'kalkulace dílců'!Y83</f>
        <v/>
      </c>
      <c r="L79" s="49" t="str">
        <f>'kalkulace dílců'!Z83</f>
        <v/>
      </c>
      <c r="M79" s="49">
        <f>'kalkulace dílců'!M83</f>
        <v>0</v>
      </c>
      <c r="N79" s="49"/>
      <c r="O79" s="49"/>
      <c r="P79" s="49"/>
      <c r="Q79" s="49"/>
      <c r="R79" s="49"/>
      <c r="S79" s="49"/>
      <c r="T79" s="49"/>
    </row>
    <row r="80" spans="1:20" x14ac:dyDescent="0.3">
      <c r="A80" s="49">
        <v>79</v>
      </c>
      <c r="B80" s="49">
        <f>'kalkulace dílců'!B84</f>
        <v>0</v>
      </c>
      <c r="C80" s="49" t="str">
        <f>'kalkulace dílců'!V84</f>
        <v/>
      </c>
      <c r="D80" s="49">
        <f>'kalkulace dílců'!D84</f>
        <v>0</v>
      </c>
      <c r="E80" s="49">
        <f>'kalkulace dílců'!G84</f>
        <v>0</v>
      </c>
      <c r="F80" s="49">
        <f>'kalkulace dílců'!E84</f>
        <v>0</v>
      </c>
      <c r="G80" s="49">
        <f>'kalkulace dílců'!F84</f>
        <v>0</v>
      </c>
      <c r="H80" s="49" t="str">
        <f>'kalkulace dílců'!AA84</f>
        <v>0</v>
      </c>
      <c r="I80" s="49" t="str">
        <f>'kalkulace dílců'!W84</f>
        <v/>
      </c>
      <c r="J80" s="49" t="str">
        <f>'kalkulace dílců'!X84</f>
        <v/>
      </c>
      <c r="K80" s="49" t="str">
        <f>'kalkulace dílců'!Y84</f>
        <v/>
      </c>
      <c r="L80" s="49" t="str">
        <f>'kalkulace dílců'!Z84</f>
        <v/>
      </c>
      <c r="M80" s="49">
        <f>'kalkulace dílců'!M84</f>
        <v>0</v>
      </c>
      <c r="N80" s="49"/>
      <c r="O80" s="49"/>
      <c r="P80" s="49"/>
      <c r="Q80" s="49"/>
      <c r="R80" s="49"/>
      <c r="S80" s="49"/>
      <c r="T80" s="49"/>
    </row>
    <row r="81" spans="1:20" x14ac:dyDescent="0.3">
      <c r="A81" s="49">
        <v>80</v>
      </c>
      <c r="B81" s="49">
        <f>'kalkulace dílců'!B85</f>
        <v>0</v>
      </c>
      <c r="C81" s="49" t="str">
        <f>'kalkulace dílců'!V85</f>
        <v/>
      </c>
      <c r="D81" s="49">
        <f>'kalkulace dílců'!D85</f>
        <v>0</v>
      </c>
      <c r="E81" s="49">
        <f>'kalkulace dílců'!G85</f>
        <v>0</v>
      </c>
      <c r="F81" s="49">
        <f>'kalkulace dílců'!E85</f>
        <v>0</v>
      </c>
      <c r="G81" s="49">
        <f>'kalkulace dílců'!F85</f>
        <v>0</v>
      </c>
      <c r="H81" s="49" t="str">
        <f>'kalkulace dílců'!AA85</f>
        <v>0</v>
      </c>
      <c r="I81" s="49" t="str">
        <f>'kalkulace dílců'!W85</f>
        <v/>
      </c>
      <c r="J81" s="49" t="str">
        <f>'kalkulace dílců'!X85</f>
        <v/>
      </c>
      <c r="K81" s="49" t="str">
        <f>'kalkulace dílců'!Y85</f>
        <v/>
      </c>
      <c r="L81" s="49" t="str">
        <f>'kalkulace dílců'!Z85</f>
        <v/>
      </c>
      <c r="M81" s="49">
        <f>'kalkulace dílců'!M85</f>
        <v>0</v>
      </c>
      <c r="N81" s="49"/>
      <c r="O81" s="49"/>
      <c r="P81" s="49"/>
      <c r="Q81" s="49"/>
      <c r="R81" s="49"/>
      <c r="S81" s="49"/>
      <c r="T81" s="49"/>
    </row>
    <row r="82" spans="1:20" x14ac:dyDescent="0.3">
      <c r="A82" s="49">
        <v>81</v>
      </c>
      <c r="B82" s="49">
        <f>'kalkulace dílců'!B86</f>
        <v>0</v>
      </c>
      <c r="C82" s="49" t="str">
        <f>'kalkulace dílců'!V86</f>
        <v/>
      </c>
      <c r="D82" s="49">
        <f>'kalkulace dílců'!D86</f>
        <v>0</v>
      </c>
      <c r="E82" s="49">
        <f>'kalkulace dílců'!G86</f>
        <v>0</v>
      </c>
      <c r="F82" s="49">
        <f>'kalkulace dílců'!E86</f>
        <v>0</v>
      </c>
      <c r="G82" s="49">
        <f>'kalkulace dílců'!F86</f>
        <v>0</v>
      </c>
      <c r="H82" s="49" t="str">
        <f>'kalkulace dílců'!AA86</f>
        <v>0</v>
      </c>
      <c r="I82" s="49" t="str">
        <f>'kalkulace dílců'!W86</f>
        <v/>
      </c>
      <c r="J82" s="49" t="str">
        <f>'kalkulace dílců'!X86</f>
        <v/>
      </c>
      <c r="K82" s="49" t="str">
        <f>'kalkulace dílců'!Y86</f>
        <v/>
      </c>
      <c r="L82" s="49" t="str">
        <f>'kalkulace dílců'!Z86</f>
        <v/>
      </c>
      <c r="M82" s="49">
        <f>'kalkulace dílců'!M86</f>
        <v>0</v>
      </c>
      <c r="N82" s="49"/>
      <c r="O82" s="49"/>
      <c r="P82" s="49"/>
      <c r="Q82" s="49"/>
      <c r="R82" s="49"/>
      <c r="S82" s="49"/>
      <c r="T82" s="49"/>
    </row>
    <row r="83" spans="1:20" x14ac:dyDescent="0.3">
      <c r="A83" s="49">
        <v>82</v>
      </c>
      <c r="B83" s="49">
        <f>'kalkulace dílců'!B87</f>
        <v>0</v>
      </c>
      <c r="C83" s="49" t="str">
        <f>'kalkulace dílců'!V87</f>
        <v/>
      </c>
      <c r="D83" s="49">
        <f>'kalkulace dílců'!D87</f>
        <v>0</v>
      </c>
      <c r="E83" s="49">
        <f>'kalkulace dílců'!G87</f>
        <v>0</v>
      </c>
      <c r="F83" s="49">
        <f>'kalkulace dílců'!E87</f>
        <v>0</v>
      </c>
      <c r="G83" s="49">
        <f>'kalkulace dílců'!F87</f>
        <v>0</v>
      </c>
      <c r="H83" s="49" t="str">
        <f>'kalkulace dílců'!AA87</f>
        <v>0</v>
      </c>
      <c r="I83" s="49" t="str">
        <f>'kalkulace dílců'!W87</f>
        <v/>
      </c>
      <c r="J83" s="49" t="str">
        <f>'kalkulace dílců'!X87</f>
        <v/>
      </c>
      <c r="K83" s="49" t="str">
        <f>'kalkulace dílců'!Y87</f>
        <v/>
      </c>
      <c r="L83" s="49" t="str">
        <f>'kalkulace dílců'!Z87</f>
        <v/>
      </c>
      <c r="M83" s="49">
        <f>'kalkulace dílců'!M87</f>
        <v>0</v>
      </c>
      <c r="N83" s="49"/>
      <c r="O83" s="49"/>
      <c r="P83" s="49"/>
      <c r="Q83" s="49"/>
      <c r="R83" s="49"/>
      <c r="S83" s="49"/>
      <c r="T83" s="49"/>
    </row>
    <row r="84" spans="1:20" x14ac:dyDescent="0.3">
      <c r="A84" s="49">
        <v>83</v>
      </c>
      <c r="B84" s="49">
        <f>'kalkulace dílců'!B88</f>
        <v>0</v>
      </c>
      <c r="C84" s="49" t="str">
        <f>'kalkulace dílců'!V88</f>
        <v/>
      </c>
      <c r="D84" s="49">
        <f>'kalkulace dílců'!D88</f>
        <v>0</v>
      </c>
      <c r="E84" s="49">
        <f>'kalkulace dílců'!G88</f>
        <v>0</v>
      </c>
      <c r="F84" s="49">
        <f>'kalkulace dílců'!E88</f>
        <v>0</v>
      </c>
      <c r="G84" s="49">
        <f>'kalkulace dílců'!F88</f>
        <v>0</v>
      </c>
      <c r="H84" s="49" t="str">
        <f>'kalkulace dílců'!AA88</f>
        <v>0</v>
      </c>
      <c r="I84" s="49" t="str">
        <f>'kalkulace dílců'!W88</f>
        <v/>
      </c>
      <c r="J84" s="49" t="str">
        <f>'kalkulace dílců'!X88</f>
        <v/>
      </c>
      <c r="K84" s="49" t="str">
        <f>'kalkulace dílců'!Y88</f>
        <v/>
      </c>
      <c r="L84" s="49" t="str">
        <f>'kalkulace dílců'!Z88</f>
        <v/>
      </c>
      <c r="M84" s="49">
        <f>'kalkulace dílců'!M88</f>
        <v>0</v>
      </c>
      <c r="N84" s="49"/>
      <c r="O84" s="49"/>
      <c r="P84" s="49"/>
      <c r="Q84" s="49"/>
      <c r="R84" s="49"/>
      <c r="S84" s="49"/>
      <c r="T84" s="49"/>
    </row>
    <row r="85" spans="1:20" x14ac:dyDescent="0.3">
      <c r="A85" s="49">
        <v>84</v>
      </c>
      <c r="B85" s="49">
        <f>'kalkulace dílců'!B89</f>
        <v>0</v>
      </c>
      <c r="C85" s="49" t="str">
        <f>'kalkulace dílců'!V89</f>
        <v/>
      </c>
      <c r="D85" s="49">
        <f>'kalkulace dílců'!D89</f>
        <v>0</v>
      </c>
      <c r="E85" s="49">
        <f>'kalkulace dílců'!G89</f>
        <v>0</v>
      </c>
      <c r="F85" s="49">
        <f>'kalkulace dílců'!E89</f>
        <v>0</v>
      </c>
      <c r="G85" s="49">
        <f>'kalkulace dílců'!F89</f>
        <v>0</v>
      </c>
      <c r="H85" s="49" t="str">
        <f>'kalkulace dílců'!AA89</f>
        <v>0</v>
      </c>
      <c r="I85" s="49" t="str">
        <f>'kalkulace dílců'!W89</f>
        <v/>
      </c>
      <c r="J85" s="49" t="str">
        <f>'kalkulace dílců'!X89</f>
        <v/>
      </c>
      <c r="K85" s="49" t="str">
        <f>'kalkulace dílců'!Y89</f>
        <v/>
      </c>
      <c r="L85" s="49" t="str">
        <f>'kalkulace dílců'!Z89</f>
        <v/>
      </c>
      <c r="M85" s="49">
        <f>'kalkulace dílců'!M89</f>
        <v>0</v>
      </c>
      <c r="N85" s="49"/>
      <c r="O85" s="49"/>
      <c r="P85" s="49"/>
      <c r="Q85" s="49"/>
      <c r="R85" s="49"/>
      <c r="S85" s="49"/>
      <c r="T85" s="49"/>
    </row>
    <row r="86" spans="1:20" x14ac:dyDescent="0.3">
      <c r="A86" s="49">
        <v>85</v>
      </c>
      <c r="B86" s="49">
        <f>'kalkulace dílců'!B90</f>
        <v>0</v>
      </c>
      <c r="C86" s="49" t="str">
        <f>'kalkulace dílců'!V90</f>
        <v/>
      </c>
      <c r="D86" s="49">
        <f>'kalkulace dílců'!D90</f>
        <v>0</v>
      </c>
      <c r="E86" s="49">
        <f>'kalkulace dílců'!G90</f>
        <v>0</v>
      </c>
      <c r="F86" s="49">
        <f>'kalkulace dílců'!E90</f>
        <v>0</v>
      </c>
      <c r="G86" s="49">
        <f>'kalkulace dílců'!F90</f>
        <v>0</v>
      </c>
      <c r="H86" s="49" t="str">
        <f>'kalkulace dílců'!AA90</f>
        <v>0</v>
      </c>
      <c r="I86" s="49" t="str">
        <f>'kalkulace dílců'!W90</f>
        <v/>
      </c>
      <c r="J86" s="49" t="str">
        <f>'kalkulace dílců'!X90</f>
        <v/>
      </c>
      <c r="K86" s="49" t="str">
        <f>'kalkulace dílců'!Y90</f>
        <v/>
      </c>
      <c r="L86" s="49" t="str">
        <f>'kalkulace dílců'!Z90</f>
        <v/>
      </c>
      <c r="M86" s="49">
        <f>'kalkulace dílců'!M90</f>
        <v>0</v>
      </c>
      <c r="N86" s="49"/>
      <c r="O86" s="49"/>
      <c r="P86" s="49"/>
      <c r="Q86" s="49"/>
      <c r="R86" s="49"/>
      <c r="S86" s="49"/>
      <c r="T86" s="49"/>
    </row>
    <row r="87" spans="1:20" x14ac:dyDescent="0.3">
      <c r="A87" s="49">
        <v>86</v>
      </c>
      <c r="B87" s="49">
        <f>'kalkulace dílců'!B91</f>
        <v>0</v>
      </c>
      <c r="C87" s="49" t="str">
        <f>'kalkulace dílců'!V91</f>
        <v/>
      </c>
      <c r="D87" s="49">
        <f>'kalkulace dílců'!D91</f>
        <v>0</v>
      </c>
      <c r="E87" s="49">
        <f>'kalkulace dílců'!G91</f>
        <v>0</v>
      </c>
      <c r="F87" s="49">
        <f>'kalkulace dílců'!E91</f>
        <v>0</v>
      </c>
      <c r="G87" s="49">
        <f>'kalkulace dílců'!F91</f>
        <v>0</v>
      </c>
      <c r="H87" s="49" t="str">
        <f>'kalkulace dílců'!AA91</f>
        <v>0</v>
      </c>
      <c r="I87" s="49" t="str">
        <f>'kalkulace dílců'!W91</f>
        <v/>
      </c>
      <c r="J87" s="49" t="str">
        <f>'kalkulace dílců'!X91</f>
        <v/>
      </c>
      <c r="K87" s="49" t="str">
        <f>'kalkulace dílců'!Y91</f>
        <v/>
      </c>
      <c r="L87" s="49" t="str">
        <f>'kalkulace dílců'!Z91</f>
        <v/>
      </c>
      <c r="M87" s="49">
        <f>'kalkulace dílců'!M91</f>
        <v>0</v>
      </c>
      <c r="N87" s="49"/>
      <c r="O87" s="49"/>
      <c r="P87" s="49"/>
      <c r="Q87" s="49"/>
      <c r="R87" s="49"/>
      <c r="S87" s="49"/>
      <c r="T87" s="49"/>
    </row>
    <row r="88" spans="1:20" x14ac:dyDescent="0.3">
      <c r="A88" s="49">
        <v>87</v>
      </c>
      <c r="B88" s="49">
        <f>'kalkulace dílců'!B92</f>
        <v>0</v>
      </c>
      <c r="C88" s="49" t="str">
        <f>'kalkulace dílců'!V92</f>
        <v/>
      </c>
      <c r="D88" s="49">
        <f>'kalkulace dílců'!D92</f>
        <v>0</v>
      </c>
      <c r="E88" s="49">
        <f>'kalkulace dílců'!G92</f>
        <v>0</v>
      </c>
      <c r="F88" s="49">
        <f>'kalkulace dílců'!E92</f>
        <v>0</v>
      </c>
      <c r="G88" s="49">
        <f>'kalkulace dílců'!F92</f>
        <v>0</v>
      </c>
      <c r="H88" s="49" t="str">
        <f>'kalkulace dílců'!AA92</f>
        <v>0</v>
      </c>
      <c r="I88" s="49" t="str">
        <f>'kalkulace dílců'!W92</f>
        <v/>
      </c>
      <c r="J88" s="49" t="str">
        <f>'kalkulace dílců'!X92</f>
        <v/>
      </c>
      <c r="K88" s="49" t="str">
        <f>'kalkulace dílců'!Y92</f>
        <v/>
      </c>
      <c r="L88" s="49" t="str">
        <f>'kalkulace dílců'!Z92</f>
        <v/>
      </c>
      <c r="M88" s="49">
        <f>'kalkulace dílců'!M92</f>
        <v>0</v>
      </c>
      <c r="N88" s="49"/>
      <c r="O88" s="49"/>
      <c r="P88" s="49"/>
      <c r="Q88" s="49"/>
      <c r="R88" s="49"/>
      <c r="S88" s="49"/>
      <c r="T88" s="49"/>
    </row>
    <row r="89" spans="1:20" x14ac:dyDescent="0.3">
      <c r="A89" s="49">
        <v>88</v>
      </c>
      <c r="B89" s="49">
        <f>'kalkulace dílců'!B93</f>
        <v>0</v>
      </c>
      <c r="C89" s="49" t="str">
        <f>'kalkulace dílců'!V93</f>
        <v/>
      </c>
      <c r="D89" s="49">
        <f>'kalkulace dílců'!D93</f>
        <v>0</v>
      </c>
      <c r="E89" s="49">
        <f>'kalkulace dílců'!G93</f>
        <v>0</v>
      </c>
      <c r="F89" s="49">
        <f>'kalkulace dílců'!E93</f>
        <v>0</v>
      </c>
      <c r="G89" s="49">
        <f>'kalkulace dílců'!F93</f>
        <v>0</v>
      </c>
      <c r="H89" s="49" t="str">
        <f>'kalkulace dílců'!AA93</f>
        <v>0</v>
      </c>
      <c r="I89" s="49" t="str">
        <f>'kalkulace dílců'!W93</f>
        <v/>
      </c>
      <c r="J89" s="49" t="str">
        <f>'kalkulace dílců'!X93</f>
        <v/>
      </c>
      <c r="K89" s="49" t="str">
        <f>'kalkulace dílců'!Y93</f>
        <v/>
      </c>
      <c r="L89" s="49" t="str">
        <f>'kalkulace dílců'!Z93</f>
        <v/>
      </c>
      <c r="M89" s="49">
        <f>'kalkulace dílců'!M93</f>
        <v>0</v>
      </c>
      <c r="N89" s="49"/>
      <c r="O89" s="49"/>
      <c r="P89" s="49"/>
      <c r="Q89" s="49"/>
      <c r="R89" s="49"/>
      <c r="S89" s="49"/>
      <c r="T89" s="49"/>
    </row>
    <row r="90" spans="1:20" x14ac:dyDescent="0.3">
      <c r="A90" s="49">
        <v>89</v>
      </c>
      <c r="B90" s="49">
        <f>'kalkulace dílců'!B94</f>
        <v>0</v>
      </c>
      <c r="C90" s="49" t="str">
        <f>'kalkulace dílců'!V94</f>
        <v/>
      </c>
      <c r="D90" s="49">
        <f>'kalkulace dílců'!D94</f>
        <v>0</v>
      </c>
      <c r="E90" s="49">
        <f>'kalkulace dílců'!G94</f>
        <v>0</v>
      </c>
      <c r="F90" s="49">
        <f>'kalkulace dílců'!E94</f>
        <v>0</v>
      </c>
      <c r="G90" s="49">
        <f>'kalkulace dílců'!F94</f>
        <v>0</v>
      </c>
      <c r="H90" s="49" t="str">
        <f>'kalkulace dílců'!AA94</f>
        <v>0</v>
      </c>
      <c r="I90" s="49" t="str">
        <f>'kalkulace dílců'!W94</f>
        <v/>
      </c>
      <c r="J90" s="49" t="str">
        <f>'kalkulace dílců'!X94</f>
        <v/>
      </c>
      <c r="K90" s="49" t="str">
        <f>'kalkulace dílců'!Y94</f>
        <v/>
      </c>
      <c r="L90" s="49" t="str">
        <f>'kalkulace dílců'!Z94</f>
        <v/>
      </c>
      <c r="M90" s="49">
        <f>'kalkulace dílců'!M94</f>
        <v>0</v>
      </c>
      <c r="N90" s="49"/>
      <c r="O90" s="49"/>
      <c r="P90" s="49"/>
      <c r="Q90" s="49"/>
      <c r="R90" s="49"/>
      <c r="S90" s="49"/>
      <c r="T90" s="49"/>
    </row>
    <row r="91" spans="1:20" x14ac:dyDescent="0.3">
      <c r="A91" s="49">
        <v>90</v>
      </c>
      <c r="B91" s="49">
        <f>'kalkulace dílců'!B95</f>
        <v>0</v>
      </c>
      <c r="C91" s="49" t="str">
        <f>'kalkulace dílců'!V95</f>
        <v/>
      </c>
      <c r="D91" s="49">
        <f>'kalkulace dílců'!D95</f>
        <v>0</v>
      </c>
      <c r="E91" s="49">
        <f>'kalkulace dílců'!G95</f>
        <v>0</v>
      </c>
      <c r="F91" s="49">
        <f>'kalkulace dílců'!E95</f>
        <v>0</v>
      </c>
      <c r="G91" s="49">
        <f>'kalkulace dílců'!F95</f>
        <v>0</v>
      </c>
      <c r="H91" s="49" t="str">
        <f>'kalkulace dílců'!AA95</f>
        <v>0</v>
      </c>
      <c r="I91" s="49" t="str">
        <f>'kalkulace dílců'!W95</f>
        <v/>
      </c>
      <c r="J91" s="49" t="str">
        <f>'kalkulace dílců'!X95</f>
        <v/>
      </c>
      <c r="K91" s="49" t="str">
        <f>'kalkulace dílců'!Y95</f>
        <v/>
      </c>
      <c r="L91" s="49" t="str">
        <f>'kalkulace dílců'!Z95</f>
        <v/>
      </c>
      <c r="M91" s="49">
        <f>'kalkulace dílců'!M95</f>
        <v>0</v>
      </c>
      <c r="N91" s="49"/>
      <c r="O91" s="49"/>
      <c r="P91" s="49"/>
      <c r="Q91" s="49"/>
      <c r="R91" s="49"/>
      <c r="S91" s="49"/>
      <c r="T91" s="49"/>
    </row>
    <row r="92" spans="1:20" x14ac:dyDescent="0.3">
      <c r="A92" s="49">
        <v>91</v>
      </c>
      <c r="B92" s="49">
        <f>'kalkulace dílců'!B96</f>
        <v>0</v>
      </c>
      <c r="C92" s="49" t="str">
        <f>'kalkulace dílců'!V96</f>
        <v/>
      </c>
      <c r="D92" s="49">
        <f>'kalkulace dílců'!D96</f>
        <v>0</v>
      </c>
      <c r="E92" s="49">
        <f>'kalkulace dílců'!G96</f>
        <v>0</v>
      </c>
      <c r="F92" s="49">
        <f>'kalkulace dílců'!E96</f>
        <v>0</v>
      </c>
      <c r="G92" s="49">
        <f>'kalkulace dílců'!F96</f>
        <v>0</v>
      </c>
      <c r="H92" s="49" t="str">
        <f>'kalkulace dílců'!AA96</f>
        <v>0</v>
      </c>
      <c r="I92" s="49" t="str">
        <f>'kalkulace dílců'!W96</f>
        <v/>
      </c>
      <c r="J92" s="49" t="str">
        <f>'kalkulace dílců'!X96</f>
        <v/>
      </c>
      <c r="K92" s="49" t="str">
        <f>'kalkulace dílců'!Y96</f>
        <v/>
      </c>
      <c r="L92" s="49" t="str">
        <f>'kalkulace dílců'!Z96</f>
        <v/>
      </c>
      <c r="M92" s="49">
        <f>'kalkulace dílců'!M96</f>
        <v>0</v>
      </c>
      <c r="N92" s="49"/>
      <c r="O92" s="49"/>
      <c r="P92" s="49"/>
      <c r="Q92" s="49"/>
      <c r="R92" s="49"/>
      <c r="S92" s="49"/>
      <c r="T92" s="49"/>
    </row>
    <row r="93" spans="1:20" x14ac:dyDescent="0.3">
      <c r="A93" s="49">
        <v>92</v>
      </c>
      <c r="B93" s="49">
        <f>'kalkulace dílců'!B97</f>
        <v>0</v>
      </c>
      <c r="C93" s="49" t="str">
        <f>'kalkulace dílců'!V97</f>
        <v/>
      </c>
      <c r="D93" s="49">
        <f>'kalkulace dílců'!D97</f>
        <v>0</v>
      </c>
      <c r="E93" s="49">
        <f>'kalkulace dílců'!G97</f>
        <v>0</v>
      </c>
      <c r="F93" s="49">
        <f>'kalkulace dílců'!E97</f>
        <v>0</v>
      </c>
      <c r="G93" s="49">
        <f>'kalkulace dílců'!F97</f>
        <v>0</v>
      </c>
      <c r="H93" s="49" t="str">
        <f>'kalkulace dílců'!AA97</f>
        <v>0</v>
      </c>
      <c r="I93" s="49" t="str">
        <f>'kalkulace dílců'!W97</f>
        <v/>
      </c>
      <c r="J93" s="49" t="str">
        <f>'kalkulace dílců'!X97</f>
        <v/>
      </c>
      <c r="K93" s="49" t="str">
        <f>'kalkulace dílců'!Y97</f>
        <v/>
      </c>
      <c r="L93" s="49" t="str">
        <f>'kalkulace dílců'!Z97</f>
        <v/>
      </c>
      <c r="M93" s="49">
        <f>'kalkulace dílců'!M97</f>
        <v>0</v>
      </c>
      <c r="N93" s="49"/>
      <c r="O93" s="49"/>
      <c r="P93" s="49"/>
      <c r="Q93" s="49"/>
      <c r="R93" s="49"/>
      <c r="S93" s="49"/>
      <c r="T93" s="49"/>
    </row>
    <row r="94" spans="1:20" x14ac:dyDescent="0.3">
      <c r="A94" s="49">
        <v>93</v>
      </c>
      <c r="B94" s="49">
        <f>'kalkulace dílců'!B98</f>
        <v>0</v>
      </c>
      <c r="C94" s="49" t="str">
        <f>'kalkulace dílců'!V98</f>
        <v/>
      </c>
      <c r="D94" s="49">
        <f>'kalkulace dílců'!D98</f>
        <v>0</v>
      </c>
      <c r="E94" s="49">
        <f>'kalkulace dílců'!G98</f>
        <v>0</v>
      </c>
      <c r="F94" s="49">
        <f>'kalkulace dílců'!E98</f>
        <v>0</v>
      </c>
      <c r="G94" s="49">
        <f>'kalkulace dílců'!F98</f>
        <v>0</v>
      </c>
      <c r="H94" s="49" t="str">
        <f>'kalkulace dílců'!AA98</f>
        <v>0</v>
      </c>
      <c r="I94" s="49" t="str">
        <f>'kalkulace dílců'!W98</f>
        <v/>
      </c>
      <c r="J94" s="49" t="str">
        <f>'kalkulace dílců'!X98</f>
        <v/>
      </c>
      <c r="K94" s="49" t="str">
        <f>'kalkulace dílců'!Y98</f>
        <v/>
      </c>
      <c r="L94" s="49" t="str">
        <f>'kalkulace dílců'!Z98</f>
        <v/>
      </c>
      <c r="M94" s="49">
        <f>'kalkulace dílců'!M98</f>
        <v>0</v>
      </c>
      <c r="N94" s="49"/>
      <c r="O94" s="49"/>
      <c r="P94" s="49"/>
      <c r="Q94" s="49"/>
      <c r="R94" s="49"/>
      <c r="S94" s="49"/>
      <c r="T94" s="49"/>
    </row>
    <row r="95" spans="1:20" x14ac:dyDescent="0.3">
      <c r="A95" s="49">
        <v>94</v>
      </c>
      <c r="B95" s="49">
        <f>'kalkulace dílců'!B99</f>
        <v>0</v>
      </c>
      <c r="C95" s="49" t="str">
        <f>'kalkulace dílců'!V99</f>
        <v/>
      </c>
      <c r="D95" s="49">
        <f>'kalkulace dílců'!D99</f>
        <v>0</v>
      </c>
      <c r="E95" s="49">
        <f>'kalkulace dílců'!G99</f>
        <v>0</v>
      </c>
      <c r="F95" s="49">
        <f>'kalkulace dílců'!E99</f>
        <v>0</v>
      </c>
      <c r="G95" s="49">
        <f>'kalkulace dílců'!F99</f>
        <v>0</v>
      </c>
      <c r="H95" s="49" t="str">
        <f>'kalkulace dílců'!AA99</f>
        <v>0</v>
      </c>
      <c r="I95" s="49" t="str">
        <f>'kalkulace dílců'!W99</f>
        <v/>
      </c>
      <c r="J95" s="49" t="str">
        <f>'kalkulace dílců'!X99</f>
        <v/>
      </c>
      <c r="K95" s="49" t="str">
        <f>'kalkulace dílců'!Y99</f>
        <v/>
      </c>
      <c r="L95" s="49" t="str">
        <f>'kalkulace dílců'!Z99</f>
        <v/>
      </c>
      <c r="M95" s="49">
        <f>'kalkulace dílců'!M99</f>
        <v>0</v>
      </c>
      <c r="N95" s="49"/>
      <c r="O95" s="49"/>
      <c r="P95" s="49"/>
      <c r="Q95" s="49"/>
      <c r="R95" s="49"/>
      <c r="S95" s="49"/>
      <c r="T95" s="49"/>
    </row>
    <row r="96" spans="1:20" x14ac:dyDescent="0.3">
      <c r="A96" s="49">
        <v>95</v>
      </c>
      <c r="B96" s="49">
        <f>'kalkulace dílců'!B100</f>
        <v>0</v>
      </c>
      <c r="C96" s="49" t="str">
        <f>'kalkulace dílců'!V100</f>
        <v/>
      </c>
      <c r="D96" s="49">
        <f>'kalkulace dílců'!D100</f>
        <v>0</v>
      </c>
      <c r="E96" s="49">
        <f>'kalkulace dílců'!G100</f>
        <v>0</v>
      </c>
      <c r="F96" s="49">
        <f>'kalkulace dílců'!E100</f>
        <v>0</v>
      </c>
      <c r="G96" s="49">
        <f>'kalkulace dílců'!F100</f>
        <v>0</v>
      </c>
      <c r="H96" s="49" t="str">
        <f>'kalkulace dílců'!AA100</f>
        <v>0</v>
      </c>
      <c r="I96" s="49" t="str">
        <f>'kalkulace dílců'!W100</f>
        <v/>
      </c>
      <c r="J96" s="49" t="str">
        <f>'kalkulace dílců'!X100</f>
        <v/>
      </c>
      <c r="K96" s="49" t="str">
        <f>'kalkulace dílců'!Y100</f>
        <v/>
      </c>
      <c r="L96" s="49" t="str">
        <f>'kalkulace dílců'!Z100</f>
        <v/>
      </c>
      <c r="M96" s="49">
        <f>'kalkulace dílců'!M100</f>
        <v>0</v>
      </c>
      <c r="N96" s="49"/>
      <c r="O96" s="49"/>
      <c r="P96" s="49"/>
      <c r="Q96" s="49"/>
      <c r="R96" s="49"/>
      <c r="S96" s="49"/>
      <c r="T96" s="49"/>
    </row>
    <row r="97" spans="1:20" x14ac:dyDescent="0.3">
      <c r="A97" s="49">
        <v>96</v>
      </c>
      <c r="B97" s="49">
        <f>'kalkulace dílců'!B101</f>
        <v>0</v>
      </c>
      <c r="C97" s="49" t="str">
        <f>'kalkulace dílců'!V101</f>
        <v/>
      </c>
      <c r="D97" s="49">
        <f>'kalkulace dílců'!D101</f>
        <v>0</v>
      </c>
      <c r="E97" s="49">
        <f>'kalkulace dílců'!G101</f>
        <v>0</v>
      </c>
      <c r="F97" s="49">
        <f>'kalkulace dílců'!E101</f>
        <v>0</v>
      </c>
      <c r="G97" s="49">
        <f>'kalkulace dílců'!F101</f>
        <v>0</v>
      </c>
      <c r="H97" s="49" t="str">
        <f>'kalkulace dílců'!AA101</f>
        <v>0</v>
      </c>
      <c r="I97" s="49" t="str">
        <f>'kalkulace dílců'!W101</f>
        <v/>
      </c>
      <c r="J97" s="49" t="str">
        <f>'kalkulace dílců'!X101</f>
        <v/>
      </c>
      <c r="K97" s="49" t="str">
        <f>'kalkulace dílců'!Y101</f>
        <v/>
      </c>
      <c r="L97" s="49" t="str">
        <f>'kalkulace dílců'!Z101</f>
        <v/>
      </c>
      <c r="M97" s="49">
        <f>'kalkulace dílců'!M101</f>
        <v>0</v>
      </c>
      <c r="N97" s="49"/>
      <c r="O97" s="49"/>
      <c r="P97" s="49"/>
      <c r="Q97" s="49"/>
      <c r="R97" s="49"/>
      <c r="S97" s="49"/>
      <c r="T97" s="49"/>
    </row>
    <row r="98" spans="1:20" x14ac:dyDescent="0.3">
      <c r="A98" s="49">
        <v>97</v>
      </c>
      <c r="B98" s="49">
        <f>'kalkulace dílců'!B102</f>
        <v>0</v>
      </c>
      <c r="C98" s="49" t="str">
        <f>'kalkulace dílců'!V102</f>
        <v/>
      </c>
      <c r="D98" s="49">
        <f>'kalkulace dílců'!D102</f>
        <v>0</v>
      </c>
      <c r="E98" s="49">
        <f>'kalkulace dílců'!G102</f>
        <v>0</v>
      </c>
      <c r="F98" s="49">
        <f>'kalkulace dílců'!E102</f>
        <v>0</v>
      </c>
      <c r="G98" s="49">
        <f>'kalkulace dílců'!F102</f>
        <v>0</v>
      </c>
      <c r="H98" s="49" t="str">
        <f>'kalkulace dílců'!AA102</f>
        <v>0</v>
      </c>
      <c r="I98" s="49" t="str">
        <f>'kalkulace dílců'!W102</f>
        <v/>
      </c>
      <c r="J98" s="49" t="str">
        <f>'kalkulace dílců'!X102</f>
        <v/>
      </c>
      <c r="K98" s="49" t="str">
        <f>'kalkulace dílců'!Y102</f>
        <v/>
      </c>
      <c r="L98" s="49" t="str">
        <f>'kalkulace dílců'!Z102</f>
        <v/>
      </c>
      <c r="M98" s="49">
        <f>'kalkulace dílců'!M102</f>
        <v>0</v>
      </c>
      <c r="N98" s="49"/>
      <c r="O98" s="49"/>
      <c r="P98" s="49"/>
      <c r="Q98" s="49"/>
      <c r="R98" s="49"/>
      <c r="S98" s="49"/>
      <c r="T98" s="49"/>
    </row>
    <row r="99" spans="1:20" x14ac:dyDescent="0.3">
      <c r="A99" s="49">
        <v>98</v>
      </c>
      <c r="B99" s="49">
        <f>'kalkulace dílců'!B103</f>
        <v>0</v>
      </c>
      <c r="C99" s="49" t="str">
        <f>'kalkulace dílců'!V103</f>
        <v/>
      </c>
      <c r="D99" s="49">
        <f>'kalkulace dílců'!D103</f>
        <v>0</v>
      </c>
      <c r="E99" s="49">
        <f>'kalkulace dílců'!G103</f>
        <v>0</v>
      </c>
      <c r="F99" s="49">
        <f>'kalkulace dílců'!E103</f>
        <v>0</v>
      </c>
      <c r="G99" s="49">
        <f>'kalkulace dílců'!F103</f>
        <v>0</v>
      </c>
      <c r="H99" s="49" t="str">
        <f>'kalkulace dílců'!AA103</f>
        <v>0</v>
      </c>
      <c r="I99" s="49" t="str">
        <f>'kalkulace dílců'!W103</f>
        <v/>
      </c>
      <c r="J99" s="49" t="str">
        <f>'kalkulace dílců'!X103</f>
        <v/>
      </c>
      <c r="K99" s="49" t="str">
        <f>'kalkulace dílců'!Y103</f>
        <v/>
      </c>
      <c r="L99" s="49" t="str">
        <f>'kalkulace dílců'!Z103</f>
        <v/>
      </c>
      <c r="M99" s="49">
        <f>'kalkulace dílců'!M103</f>
        <v>0</v>
      </c>
      <c r="N99" s="49"/>
      <c r="O99" s="49"/>
      <c r="P99" s="49"/>
      <c r="Q99" s="49"/>
      <c r="R99" s="49"/>
      <c r="S99" s="49"/>
      <c r="T99" s="49"/>
    </row>
    <row r="100" spans="1:20" x14ac:dyDescent="0.3">
      <c r="A100" s="49">
        <v>99</v>
      </c>
      <c r="B100" s="49">
        <f>'kalkulace dílců'!B104</f>
        <v>0</v>
      </c>
      <c r="C100" s="49" t="str">
        <f>'kalkulace dílců'!V104</f>
        <v/>
      </c>
      <c r="D100" s="49">
        <f>'kalkulace dílců'!D104</f>
        <v>0</v>
      </c>
      <c r="E100" s="49">
        <f>'kalkulace dílců'!G104</f>
        <v>0</v>
      </c>
      <c r="F100" s="49">
        <f>'kalkulace dílců'!E104</f>
        <v>0</v>
      </c>
      <c r="G100" s="49">
        <f>'kalkulace dílců'!F104</f>
        <v>0</v>
      </c>
      <c r="H100" s="49" t="str">
        <f>'kalkulace dílců'!AA104</f>
        <v>0</v>
      </c>
      <c r="I100" s="49" t="str">
        <f>'kalkulace dílců'!W104</f>
        <v/>
      </c>
      <c r="J100" s="49" t="str">
        <f>'kalkulace dílců'!X104</f>
        <v/>
      </c>
      <c r="K100" s="49" t="str">
        <f>'kalkulace dílců'!Y104</f>
        <v/>
      </c>
      <c r="L100" s="49" t="str">
        <f>'kalkulace dílců'!Z104</f>
        <v/>
      </c>
      <c r="M100" s="49">
        <f>'kalkulace dílců'!M104</f>
        <v>0</v>
      </c>
      <c r="N100" s="49"/>
      <c r="O100" s="67"/>
      <c r="P100" s="67"/>
      <c r="Q100" s="49"/>
      <c r="R100" s="49"/>
      <c r="S100" s="49"/>
      <c r="T100" s="49"/>
    </row>
    <row r="101" spans="1:20" x14ac:dyDescent="0.3">
      <c r="A101" s="49">
        <v>100</v>
      </c>
      <c r="B101" s="49">
        <f>'kalkulace dílců'!B105</f>
        <v>0</v>
      </c>
      <c r="C101" s="49" t="str">
        <f>'kalkulace dílců'!V105</f>
        <v/>
      </c>
      <c r="D101" s="49">
        <f>'kalkulace dílců'!D105</f>
        <v>0</v>
      </c>
      <c r="E101" s="49">
        <f>'kalkulace dílců'!G105</f>
        <v>0</v>
      </c>
      <c r="F101" s="49">
        <f>'kalkulace dílců'!E105</f>
        <v>0</v>
      </c>
      <c r="G101" s="49">
        <f>'kalkulace dílců'!F105</f>
        <v>0</v>
      </c>
      <c r="H101" s="49" t="str">
        <f>'kalkulace dílců'!AA105</f>
        <v>0</v>
      </c>
      <c r="I101" s="49" t="str">
        <f>'kalkulace dílců'!W105</f>
        <v/>
      </c>
      <c r="J101" s="49" t="str">
        <f>'kalkulace dílců'!X105</f>
        <v/>
      </c>
      <c r="K101" s="49" t="str">
        <f>'kalkulace dílců'!Y105</f>
        <v/>
      </c>
      <c r="L101" s="49" t="str">
        <f>'kalkulace dílců'!Z105</f>
        <v/>
      </c>
      <c r="M101" s="49">
        <f>'kalkulace dílců'!M105</f>
        <v>0</v>
      </c>
      <c r="N101" s="49"/>
      <c r="O101" s="110"/>
      <c r="P101" s="110"/>
      <c r="Q101" s="49"/>
      <c r="R101" s="49"/>
      <c r="S101" s="49"/>
      <c r="T101" s="49"/>
    </row>
    <row r="102" spans="1:20" x14ac:dyDescent="0.3">
      <c r="A102" s="49">
        <v>101</v>
      </c>
      <c r="B102" s="49">
        <f>'kalkulace dílců'!B107</f>
        <v>0</v>
      </c>
      <c r="C102" s="49" t="str">
        <f>'kalkulace dílců'!W107</f>
        <v/>
      </c>
      <c r="D102" s="49" t="str">
        <f>('kalkulace dílců'!D107 &amp;" "&amp;$O$102)</f>
        <v xml:space="preserve"> Tupl A</v>
      </c>
      <c r="E102" s="49">
        <f>'kalkulace dílců'!G107</f>
        <v>0</v>
      </c>
      <c r="F102" s="49">
        <f>'kalkulace dílců'!T107</f>
        <v>0</v>
      </c>
      <c r="G102" s="49">
        <f>'kalkulace dílců'!U107</f>
        <v>0</v>
      </c>
      <c r="H102" s="49" t="str">
        <f>'kalkulace dílců'!AF107</f>
        <v>1</v>
      </c>
      <c r="I102" s="49" t="str">
        <f>'kalkulace dílců'!X107</f>
        <v/>
      </c>
      <c r="J102" s="49" t="str">
        <f>'kalkulace dílců'!Y107</f>
        <v/>
      </c>
      <c r="K102" s="49" t="str">
        <f>'kalkulace dílců'!Z107</f>
        <v/>
      </c>
      <c r="L102" s="49" t="str">
        <f>'kalkulace dílců'!AA107</f>
        <v/>
      </c>
      <c r="M102" s="49">
        <f>'kalkulace dílců'!M107</f>
        <v>0</v>
      </c>
      <c r="N102" s="49"/>
      <c r="O102" s="110" t="s">
        <v>1896</v>
      </c>
      <c r="P102" s="110" t="s">
        <v>1897</v>
      </c>
      <c r="Q102" s="49"/>
      <c r="R102" s="49"/>
      <c r="S102" s="49"/>
      <c r="T102" s="49"/>
    </row>
    <row r="103" spans="1:20" x14ac:dyDescent="0.3">
      <c r="A103" s="49">
        <v>102</v>
      </c>
      <c r="B103" s="49">
        <f>'kalkulace dílců'!B107</f>
        <v>0</v>
      </c>
      <c r="C103" s="49" t="str">
        <f>'kalkulace dílců'!W107</f>
        <v/>
      </c>
      <c r="D103" s="49" t="str">
        <f>('kalkulace dílců'!D107 &amp;" "&amp;$P$102)</f>
        <v xml:space="preserve"> Tupl B</v>
      </c>
      <c r="E103" s="49">
        <f>'kalkulace dílců'!G107</f>
        <v>0</v>
      </c>
      <c r="F103" s="49">
        <f>'kalkulace dílců'!T107</f>
        <v>0</v>
      </c>
      <c r="G103" s="49">
        <f>'kalkulace dílců'!U107</f>
        <v>0</v>
      </c>
      <c r="H103" s="49" t="str">
        <f>'kalkulace dílců'!AF107</f>
        <v>1</v>
      </c>
      <c r="I103" s="49"/>
      <c r="J103" s="49"/>
      <c r="K103" s="49"/>
      <c r="L103" s="49"/>
      <c r="M103" s="49"/>
      <c r="N103" s="49"/>
      <c r="O103" s="110"/>
      <c r="P103" s="110"/>
      <c r="Q103" s="49"/>
      <c r="R103" s="49"/>
      <c r="S103" s="49"/>
      <c r="T103" s="49"/>
    </row>
    <row r="104" spans="1:20" x14ac:dyDescent="0.3">
      <c r="A104" s="49">
        <v>103</v>
      </c>
      <c r="B104" s="49">
        <f>'kalkulace dílců'!B108</f>
        <v>0</v>
      </c>
      <c r="C104" s="49" t="str">
        <f>'kalkulace dílců'!W108</f>
        <v/>
      </c>
      <c r="D104" s="49" t="str">
        <f>('kalkulace dílců'!D108 &amp;" "&amp;$O$102)</f>
        <v xml:space="preserve"> Tupl A</v>
      </c>
      <c r="E104" s="49">
        <f>'kalkulace dílců'!G108</f>
        <v>0</v>
      </c>
      <c r="F104" s="49">
        <f>'kalkulace dílců'!T108</f>
        <v>0</v>
      </c>
      <c r="G104" s="49">
        <f>'kalkulace dílců'!U108</f>
        <v>0</v>
      </c>
      <c r="H104" s="49" t="str">
        <f>'kalkulace dílců'!AF108</f>
        <v>0</v>
      </c>
      <c r="I104" s="49" t="str">
        <f>'kalkulace dílců'!X108</f>
        <v/>
      </c>
      <c r="J104" s="49" t="str">
        <f>'kalkulace dílců'!Y108</f>
        <v/>
      </c>
      <c r="K104" s="49" t="str">
        <f>'kalkulace dílců'!Z108</f>
        <v/>
      </c>
      <c r="L104" s="49" t="str">
        <f>'kalkulace dílců'!AA108</f>
        <v/>
      </c>
      <c r="M104" s="49">
        <f>'kalkulace dílců'!M108</f>
        <v>0</v>
      </c>
      <c r="N104" s="49"/>
      <c r="O104" s="67"/>
      <c r="P104" s="67"/>
      <c r="Q104" s="49"/>
      <c r="R104" s="49"/>
      <c r="S104" s="49"/>
      <c r="T104" s="49"/>
    </row>
    <row r="105" spans="1:20" x14ac:dyDescent="0.3">
      <c r="A105" s="49">
        <v>104</v>
      </c>
      <c r="B105" s="49">
        <f>'kalkulace dílců'!B108</f>
        <v>0</v>
      </c>
      <c r="C105" s="49" t="str">
        <f>'kalkulace dílců'!W108</f>
        <v/>
      </c>
      <c r="D105" s="49" t="str">
        <f>('kalkulace dílců'!D108 &amp;" "&amp;$P$102)</f>
        <v xml:space="preserve"> Tupl B</v>
      </c>
      <c r="E105" s="49">
        <f>'kalkulace dílců'!G108</f>
        <v>0</v>
      </c>
      <c r="F105" s="49">
        <f>'kalkulace dílců'!T108</f>
        <v>0</v>
      </c>
      <c r="G105" s="49">
        <f>'kalkulace dílců'!U108</f>
        <v>0</v>
      </c>
      <c r="H105" s="49" t="str">
        <f>'kalkulace dílců'!AF108</f>
        <v>0</v>
      </c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</row>
    <row r="106" spans="1:20" x14ac:dyDescent="0.3">
      <c r="A106" s="49">
        <v>105</v>
      </c>
      <c r="B106" s="49">
        <f>'kalkulace dílců'!B109</f>
        <v>0</v>
      </c>
      <c r="C106" s="49" t="str">
        <f>'kalkulace dílců'!W109</f>
        <v/>
      </c>
      <c r="D106" s="49" t="str">
        <f>('kalkulace dílců'!D109 &amp;" "&amp;$O$102)</f>
        <v xml:space="preserve"> Tupl A</v>
      </c>
      <c r="E106" s="49">
        <f>'kalkulace dílců'!G109</f>
        <v>0</v>
      </c>
      <c r="F106" s="49">
        <f>'kalkulace dílců'!T109</f>
        <v>0</v>
      </c>
      <c r="G106" s="49">
        <f>'kalkulace dílců'!U109</f>
        <v>0</v>
      </c>
      <c r="H106" s="49" t="str">
        <f>'kalkulace dílců'!AF109</f>
        <v>0</v>
      </c>
      <c r="I106" s="49" t="str">
        <f>'kalkulace dílců'!X109</f>
        <v/>
      </c>
      <c r="J106" s="49" t="str">
        <f>'kalkulace dílců'!Y109</f>
        <v/>
      </c>
      <c r="K106" s="49" t="str">
        <f>'kalkulace dílců'!Z109</f>
        <v/>
      </c>
      <c r="L106" s="49" t="str">
        <f>'kalkulace dílců'!AA109</f>
        <v/>
      </c>
      <c r="M106" s="49">
        <f>'kalkulace dílců'!M109</f>
        <v>0</v>
      </c>
      <c r="N106" s="49"/>
      <c r="O106" s="49"/>
      <c r="P106" s="49"/>
      <c r="Q106" s="49"/>
      <c r="R106" s="49"/>
      <c r="S106" s="49"/>
      <c r="T106" s="49"/>
    </row>
    <row r="107" spans="1:20" x14ac:dyDescent="0.3">
      <c r="A107" s="49">
        <v>106</v>
      </c>
      <c r="B107" s="49">
        <f>'kalkulace dílců'!B109</f>
        <v>0</v>
      </c>
      <c r="C107" s="49" t="str">
        <f>'kalkulace dílců'!W109</f>
        <v/>
      </c>
      <c r="D107" s="49" t="str">
        <f>('kalkulace dílců'!D109 &amp;" "&amp;$P$102)</f>
        <v xml:space="preserve"> Tupl B</v>
      </c>
      <c r="E107" s="49">
        <f>'kalkulace dílců'!G109</f>
        <v>0</v>
      </c>
      <c r="F107" s="49">
        <f>'kalkulace dílců'!T109</f>
        <v>0</v>
      </c>
      <c r="G107" s="49">
        <f>'kalkulace dílců'!U109</f>
        <v>0</v>
      </c>
      <c r="H107" s="49" t="str">
        <f>'kalkulace dílců'!AF109</f>
        <v>0</v>
      </c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</row>
    <row r="108" spans="1:20" x14ac:dyDescent="0.3">
      <c r="A108" s="49">
        <v>107</v>
      </c>
      <c r="B108" s="49">
        <f>'kalkulace dílců'!B110</f>
        <v>0</v>
      </c>
      <c r="C108" s="49" t="str">
        <f>'kalkulace dílců'!W110</f>
        <v/>
      </c>
      <c r="D108" s="49" t="str">
        <f>('kalkulace dílců'!D110 &amp;" "&amp;$O$102)</f>
        <v xml:space="preserve"> Tupl A</v>
      </c>
      <c r="E108" s="49">
        <f>'kalkulace dílců'!G110</f>
        <v>0</v>
      </c>
      <c r="F108" s="49">
        <f>'kalkulace dílců'!T110</f>
        <v>0</v>
      </c>
      <c r="G108" s="49">
        <f>'kalkulace dílců'!U110</f>
        <v>0</v>
      </c>
      <c r="H108" s="49" t="str">
        <f>'kalkulace dílců'!AF110</f>
        <v>0</v>
      </c>
      <c r="I108" s="49" t="str">
        <f>'kalkulace dílců'!X110</f>
        <v/>
      </c>
      <c r="J108" s="49" t="str">
        <f>'kalkulace dílců'!Y110</f>
        <v/>
      </c>
      <c r="K108" s="49" t="str">
        <f>'kalkulace dílců'!Z110</f>
        <v/>
      </c>
      <c r="L108" s="49" t="str">
        <f>'kalkulace dílců'!AA110</f>
        <v/>
      </c>
      <c r="M108" s="49">
        <f>'kalkulace dílců'!M110</f>
        <v>0</v>
      </c>
      <c r="N108" s="49"/>
      <c r="O108" s="49"/>
      <c r="P108" s="49"/>
      <c r="Q108" s="49"/>
      <c r="R108" s="49"/>
      <c r="S108" s="49"/>
      <c r="T108" s="49"/>
    </row>
    <row r="109" spans="1:20" x14ac:dyDescent="0.3">
      <c r="A109" s="49">
        <v>108</v>
      </c>
      <c r="B109" s="49">
        <f>'kalkulace dílců'!B110</f>
        <v>0</v>
      </c>
      <c r="C109" s="49" t="str">
        <f>'kalkulace dílců'!W110</f>
        <v/>
      </c>
      <c r="D109" s="49" t="str">
        <f>('kalkulace dílců'!D110 &amp;" "&amp;$P$102)</f>
        <v xml:space="preserve"> Tupl B</v>
      </c>
      <c r="E109" s="49">
        <f>'kalkulace dílců'!G110</f>
        <v>0</v>
      </c>
      <c r="F109" s="49">
        <f>'kalkulace dílců'!T110</f>
        <v>0</v>
      </c>
      <c r="G109" s="49">
        <f>'kalkulace dílců'!U110</f>
        <v>0</v>
      </c>
      <c r="H109" s="49" t="str">
        <f>'kalkulace dílců'!AF110</f>
        <v>0</v>
      </c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</row>
    <row r="110" spans="1:20" x14ac:dyDescent="0.3">
      <c r="A110" s="49">
        <v>109</v>
      </c>
      <c r="B110" s="49">
        <f>'kalkulace dílců'!B111</f>
        <v>0</v>
      </c>
      <c r="C110" s="49" t="str">
        <f>'kalkulace dílců'!W111</f>
        <v/>
      </c>
      <c r="D110" s="49" t="str">
        <f>('kalkulace dílců'!D111 &amp;" "&amp;$O$102)</f>
        <v xml:space="preserve"> Tupl A</v>
      </c>
      <c r="E110" s="49">
        <f>'kalkulace dílců'!G111</f>
        <v>0</v>
      </c>
      <c r="F110" s="49">
        <f>'kalkulace dílců'!T111</f>
        <v>0</v>
      </c>
      <c r="G110" s="49">
        <f>'kalkulace dílců'!U111</f>
        <v>0</v>
      </c>
      <c r="H110" s="49" t="str">
        <f>'kalkulace dílců'!AF111</f>
        <v>0</v>
      </c>
      <c r="I110" s="49" t="str">
        <f>'kalkulace dílců'!X111</f>
        <v/>
      </c>
      <c r="J110" s="49" t="str">
        <f>'kalkulace dílců'!Y111</f>
        <v/>
      </c>
      <c r="K110" s="49" t="str">
        <f>'kalkulace dílců'!Z111</f>
        <v/>
      </c>
      <c r="L110" s="49" t="str">
        <f>'kalkulace dílců'!AA111</f>
        <v/>
      </c>
      <c r="M110" s="49">
        <f>'kalkulace dílců'!M111</f>
        <v>0</v>
      </c>
      <c r="N110" s="49"/>
      <c r="O110" s="49"/>
      <c r="P110" s="49"/>
      <c r="Q110" s="49"/>
      <c r="R110" s="49"/>
      <c r="S110" s="49"/>
      <c r="T110" s="49"/>
    </row>
    <row r="111" spans="1:20" x14ac:dyDescent="0.3">
      <c r="A111" s="49">
        <v>110</v>
      </c>
      <c r="B111" s="49">
        <f>'kalkulace dílců'!B111</f>
        <v>0</v>
      </c>
      <c r="C111" s="49" t="str">
        <f>'kalkulace dílců'!W111</f>
        <v/>
      </c>
      <c r="D111" s="49" t="str">
        <f>('kalkulace dílců'!D111 &amp;" "&amp;$P$102)</f>
        <v xml:space="preserve"> Tupl B</v>
      </c>
      <c r="E111" s="49">
        <f>'kalkulace dílců'!G111</f>
        <v>0</v>
      </c>
      <c r="F111" s="49">
        <f>'kalkulace dílců'!T111</f>
        <v>0</v>
      </c>
      <c r="G111" s="49">
        <f>'kalkulace dílců'!U111</f>
        <v>0</v>
      </c>
      <c r="H111" s="49" t="str">
        <f>'kalkulace dílců'!AF111</f>
        <v>0</v>
      </c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</row>
    <row r="112" spans="1:20" x14ac:dyDescent="0.3">
      <c r="A112" s="49">
        <v>111</v>
      </c>
      <c r="B112" s="49">
        <f>'kalkulace dílců'!B112</f>
        <v>0</v>
      </c>
      <c r="C112" s="49" t="str">
        <f>'kalkulace dílců'!W112</f>
        <v/>
      </c>
      <c r="D112" s="49" t="str">
        <f>('kalkulace dílců'!D112 &amp;" "&amp;$O$102)</f>
        <v xml:space="preserve"> Tupl A</v>
      </c>
      <c r="E112" s="49">
        <f>'kalkulace dílců'!G112</f>
        <v>0</v>
      </c>
      <c r="F112" s="49">
        <f>'kalkulace dílců'!T112</f>
        <v>0</v>
      </c>
      <c r="G112" s="49">
        <f>'kalkulace dílců'!U112</f>
        <v>0</v>
      </c>
      <c r="H112" s="49" t="str">
        <f>'kalkulace dílců'!AF112</f>
        <v>0</v>
      </c>
      <c r="I112" s="49" t="str">
        <f>'kalkulace dílců'!X112</f>
        <v/>
      </c>
      <c r="J112" s="49" t="str">
        <f>'kalkulace dílců'!Y112</f>
        <v/>
      </c>
      <c r="K112" s="49" t="str">
        <f>'kalkulace dílců'!Z112</f>
        <v/>
      </c>
      <c r="L112" s="49" t="str">
        <f>'kalkulace dílců'!AA112</f>
        <v/>
      </c>
      <c r="M112" s="49">
        <f>'kalkulace dílců'!M112</f>
        <v>0</v>
      </c>
      <c r="N112" s="49"/>
      <c r="O112" s="49"/>
      <c r="P112" s="49"/>
      <c r="Q112" s="49"/>
      <c r="R112" s="49"/>
      <c r="S112" s="49"/>
      <c r="T112" s="49"/>
    </row>
    <row r="113" spans="1:20" x14ac:dyDescent="0.3">
      <c r="A113" s="49">
        <v>112</v>
      </c>
      <c r="B113" s="49">
        <f>'kalkulace dílců'!B112</f>
        <v>0</v>
      </c>
      <c r="C113" s="49" t="str">
        <f>'kalkulace dílců'!W112</f>
        <v/>
      </c>
      <c r="D113" s="49" t="str">
        <f>('kalkulace dílců'!D112 &amp;" "&amp;$P$102)</f>
        <v xml:space="preserve"> Tupl B</v>
      </c>
      <c r="E113" s="49">
        <f>'kalkulace dílců'!G112</f>
        <v>0</v>
      </c>
      <c r="F113" s="49">
        <f>'kalkulace dílců'!T112</f>
        <v>0</v>
      </c>
      <c r="G113" s="49">
        <f>'kalkulace dílců'!U112</f>
        <v>0</v>
      </c>
      <c r="H113" s="49" t="str">
        <f>'kalkulace dílců'!AF112</f>
        <v>0</v>
      </c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</row>
    <row r="114" spans="1:20" x14ac:dyDescent="0.3">
      <c r="A114" s="49">
        <v>113</v>
      </c>
      <c r="B114" s="49">
        <f>'kalkulace dílců'!B113</f>
        <v>0</v>
      </c>
      <c r="C114" s="49" t="str">
        <f>'kalkulace dílců'!W113</f>
        <v/>
      </c>
      <c r="D114" s="49" t="str">
        <f>('kalkulace dílců'!D113 &amp;" "&amp;$O$102)</f>
        <v xml:space="preserve"> Tupl A</v>
      </c>
      <c r="E114" s="49">
        <f>'kalkulace dílců'!G113</f>
        <v>0</v>
      </c>
      <c r="F114" s="49">
        <f>'kalkulace dílců'!T113</f>
        <v>0</v>
      </c>
      <c r="G114" s="49">
        <f>'kalkulace dílců'!U113</f>
        <v>0</v>
      </c>
      <c r="H114" s="49" t="str">
        <f>'kalkulace dílců'!AF113</f>
        <v>0</v>
      </c>
      <c r="I114" s="49" t="str">
        <f>'kalkulace dílců'!X113</f>
        <v/>
      </c>
      <c r="J114" s="49" t="str">
        <f>'kalkulace dílců'!Y113</f>
        <v/>
      </c>
      <c r="K114" s="49" t="str">
        <f>'kalkulace dílců'!Z113</f>
        <v/>
      </c>
      <c r="L114" s="49" t="str">
        <f>'kalkulace dílců'!AA113</f>
        <v/>
      </c>
      <c r="M114" s="49">
        <f>'kalkulace dílců'!M113</f>
        <v>0</v>
      </c>
      <c r="N114" s="49"/>
      <c r="O114" s="49"/>
      <c r="P114" s="49"/>
      <c r="Q114" s="49"/>
      <c r="R114" s="49"/>
      <c r="S114" s="49"/>
      <c r="T114" s="49"/>
    </row>
    <row r="115" spans="1:20" x14ac:dyDescent="0.3">
      <c r="A115" s="49">
        <v>114</v>
      </c>
      <c r="B115" s="49">
        <f>'kalkulace dílců'!B113</f>
        <v>0</v>
      </c>
      <c r="C115" s="49" t="str">
        <f>'kalkulace dílců'!W113</f>
        <v/>
      </c>
      <c r="D115" s="49" t="str">
        <f>('kalkulace dílců'!D113 &amp;" "&amp;$P$102)</f>
        <v xml:space="preserve"> Tupl B</v>
      </c>
      <c r="E115" s="49">
        <f>'kalkulace dílců'!G113</f>
        <v>0</v>
      </c>
      <c r="F115" s="49">
        <f>'kalkulace dílců'!T113</f>
        <v>0</v>
      </c>
      <c r="G115" s="49">
        <f>'kalkulace dílců'!U113</f>
        <v>0</v>
      </c>
      <c r="H115" s="49" t="str">
        <f>'kalkulace dílců'!AF113</f>
        <v>0</v>
      </c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</row>
    <row r="116" spans="1:20" x14ac:dyDescent="0.3">
      <c r="A116" s="49">
        <v>115</v>
      </c>
      <c r="B116" s="49">
        <f>'kalkulace dílců'!B114</f>
        <v>0</v>
      </c>
      <c r="C116" s="49" t="str">
        <f>'kalkulace dílců'!W114</f>
        <v/>
      </c>
      <c r="D116" s="49" t="str">
        <f>('kalkulace dílců'!D114 &amp;" "&amp;$O$102)</f>
        <v xml:space="preserve"> Tupl A</v>
      </c>
      <c r="E116" s="49">
        <f>'kalkulace dílců'!G114</f>
        <v>0</v>
      </c>
      <c r="F116" s="49">
        <f>'kalkulace dílců'!T114</f>
        <v>0</v>
      </c>
      <c r="G116" s="49">
        <f>'kalkulace dílců'!U114</f>
        <v>0</v>
      </c>
      <c r="H116" s="49" t="str">
        <f>'kalkulace dílců'!AF114</f>
        <v>0</v>
      </c>
      <c r="I116" s="49" t="str">
        <f>'kalkulace dílců'!X114</f>
        <v/>
      </c>
      <c r="J116" s="49" t="str">
        <f>'kalkulace dílců'!Y114</f>
        <v/>
      </c>
      <c r="K116" s="49" t="str">
        <f>'kalkulace dílců'!Z114</f>
        <v/>
      </c>
      <c r="L116" s="49" t="str">
        <f>'kalkulace dílců'!AA114</f>
        <v/>
      </c>
      <c r="M116" s="49">
        <f>'kalkulace dílců'!M114</f>
        <v>0</v>
      </c>
      <c r="N116" s="49"/>
      <c r="O116" s="49"/>
      <c r="P116" s="49"/>
      <c r="Q116" s="49"/>
      <c r="R116" s="49"/>
      <c r="S116" s="49"/>
      <c r="T116" s="49"/>
    </row>
    <row r="117" spans="1:20" x14ac:dyDescent="0.3">
      <c r="A117" s="49">
        <v>116</v>
      </c>
      <c r="B117" s="49">
        <f>'kalkulace dílců'!B114</f>
        <v>0</v>
      </c>
      <c r="C117" s="49" t="str">
        <f>'kalkulace dílců'!W114</f>
        <v/>
      </c>
      <c r="D117" s="49" t="str">
        <f>('kalkulace dílců'!D114 &amp;" "&amp;$P$102)</f>
        <v xml:space="preserve"> Tupl B</v>
      </c>
      <c r="E117" s="49">
        <f>'kalkulace dílců'!G114</f>
        <v>0</v>
      </c>
      <c r="F117" s="49">
        <f>'kalkulace dílců'!T114</f>
        <v>0</v>
      </c>
      <c r="G117" s="49">
        <f>'kalkulace dílců'!U114</f>
        <v>0</v>
      </c>
      <c r="H117" s="49" t="str">
        <f>'kalkulace dílců'!AF114</f>
        <v>0</v>
      </c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</row>
    <row r="118" spans="1:20" x14ac:dyDescent="0.3">
      <c r="A118" s="49">
        <v>117</v>
      </c>
      <c r="B118" s="49">
        <f>'kalkulace dílců'!B115</f>
        <v>0</v>
      </c>
      <c r="C118" s="49" t="str">
        <f>'kalkulace dílců'!W115</f>
        <v/>
      </c>
      <c r="D118" s="49" t="str">
        <f>('kalkulace dílců'!D115 &amp;" "&amp;$O$102)</f>
        <v xml:space="preserve"> Tupl A</v>
      </c>
      <c r="E118" s="49">
        <f>'kalkulace dílců'!G115</f>
        <v>0</v>
      </c>
      <c r="F118" s="49">
        <f>'kalkulace dílců'!T115</f>
        <v>0</v>
      </c>
      <c r="G118" s="49">
        <f>'kalkulace dílců'!U115</f>
        <v>0</v>
      </c>
      <c r="H118" s="49" t="str">
        <f>'kalkulace dílců'!AF115</f>
        <v>0</v>
      </c>
      <c r="I118" s="49" t="str">
        <f>'kalkulace dílců'!X115</f>
        <v/>
      </c>
      <c r="J118" s="49" t="str">
        <f>'kalkulace dílců'!Y115</f>
        <v/>
      </c>
      <c r="K118" s="49" t="str">
        <f>'kalkulace dílců'!Z115</f>
        <v/>
      </c>
      <c r="L118" s="49" t="str">
        <f>'kalkulace dílců'!AA115</f>
        <v/>
      </c>
      <c r="M118" s="49">
        <f>'kalkulace dílců'!M115</f>
        <v>0</v>
      </c>
      <c r="N118" s="49"/>
      <c r="O118" s="49"/>
      <c r="P118" s="49"/>
      <c r="Q118" s="49"/>
      <c r="R118" s="49"/>
      <c r="S118" s="49"/>
      <c r="T118" s="49"/>
    </row>
    <row r="119" spans="1:20" x14ac:dyDescent="0.3">
      <c r="A119" s="49">
        <v>118</v>
      </c>
      <c r="B119" s="49">
        <f>'kalkulace dílců'!B115</f>
        <v>0</v>
      </c>
      <c r="C119" s="49" t="str">
        <f>'kalkulace dílců'!W115</f>
        <v/>
      </c>
      <c r="D119" s="49" t="str">
        <f>('kalkulace dílců'!D115 &amp;" "&amp;$P$102)</f>
        <v xml:space="preserve"> Tupl B</v>
      </c>
      <c r="E119" s="49">
        <f>'kalkulace dílců'!G115</f>
        <v>0</v>
      </c>
      <c r="F119" s="49">
        <f>'kalkulace dílců'!T115</f>
        <v>0</v>
      </c>
      <c r="G119" s="49">
        <f>'kalkulace dílců'!U115</f>
        <v>0</v>
      </c>
      <c r="H119" s="49" t="str">
        <f>'kalkulace dílců'!AF115</f>
        <v>0</v>
      </c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</row>
    <row r="120" spans="1:20" x14ac:dyDescent="0.3">
      <c r="A120" s="49">
        <v>119</v>
      </c>
      <c r="B120" s="49">
        <f>'kalkulace dílců'!B116</f>
        <v>0</v>
      </c>
      <c r="C120" s="49" t="str">
        <f>'kalkulace dílců'!W116</f>
        <v/>
      </c>
      <c r="D120" s="49" t="str">
        <f>('kalkulace dílců'!D116 &amp;" "&amp;$O$102)</f>
        <v xml:space="preserve"> Tupl A</v>
      </c>
      <c r="E120" s="49">
        <f>'kalkulace dílců'!G116</f>
        <v>0</v>
      </c>
      <c r="F120" s="49">
        <f>'kalkulace dílců'!T116</f>
        <v>0</v>
      </c>
      <c r="G120" s="49">
        <f>'kalkulace dílců'!U116</f>
        <v>0</v>
      </c>
      <c r="H120" s="49" t="str">
        <f>'kalkulace dílců'!AF116</f>
        <v>0</v>
      </c>
      <c r="I120" s="49" t="str">
        <f>'kalkulace dílců'!X116</f>
        <v/>
      </c>
      <c r="J120" s="49" t="str">
        <f>'kalkulace dílců'!Y116</f>
        <v/>
      </c>
      <c r="K120" s="49" t="str">
        <f>'kalkulace dílců'!Z116</f>
        <v/>
      </c>
      <c r="L120" s="49" t="str">
        <f>'kalkulace dílců'!AA116</f>
        <v/>
      </c>
      <c r="M120" s="49">
        <f>'kalkulace dílců'!M116</f>
        <v>0</v>
      </c>
      <c r="N120" s="49"/>
      <c r="O120" s="49"/>
      <c r="P120" s="49"/>
      <c r="Q120" s="49"/>
      <c r="R120" s="49"/>
      <c r="S120" s="49"/>
      <c r="T120" s="49"/>
    </row>
    <row r="121" spans="1:20" x14ac:dyDescent="0.3">
      <c r="A121" s="49">
        <v>120</v>
      </c>
      <c r="B121" s="49">
        <f>'kalkulace dílců'!B116</f>
        <v>0</v>
      </c>
      <c r="C121" s="49" t="str">
        <f>'kalkulace dílců'!W116</f>
        <v/>
      </c>
      <c r="D121" s="49" t="str">
        <f>('kalkulace dílců'!D116 &amp;" "&amp;$P$102)</f>
        <v xml:space="preserve"> Tupl B</v>
      </c>
      <c r="E121" s="49">
        <f>'kalkulace dílců'!G116</f>
        <v>0</v>
      </c>
      <c r="F121" s="49">
        <f>'kalkulace dílců'!T116</f>
        <v>0</v>
      </c>
      <c r="G121" s="49">
        <f>'kalkulace dílců'!U116</f>
        <v>0</v>
      </c>
      <c r="H121" s="49" t="str">
        <f>'kalkulace dílců'!AF116</f>
        <v>0</v>
      </c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</row>
    <row r="122" spans="1:20" x14ac:dyDescent="0.3">
      <c r="A122" s="49">
        <v>121</v>
      </c>
      <c r="B122" s="49">
        <f>'kalkulace dílců'!B117</f>
        <v>0</v>
      </c>
      <c r="C122" s="49" t="str">
        <f>'kalkulace dílců'!W117</f>
        <v/>
      </c>
      <c r="D122" s="49" t="str">
        <f>('kalkulace dílců'!D117 &amp;" "&amp;$O$102)</f>
        <v xml:space="preserve"> Tupl A</v>
      </c>
      <c r="E122" s="49">
        <f>'kalkulace dílců'!G117</f>
        <v>0</v>
      </c>
      <c r="F122" s="49">
        <f>'kalkulace dílců'!T117</f>
        <v>0</v>
      </c>
      <c r="G122" s="49">
        <f>'kalkulace dílců'!U117</f>
        <v>0</v>
      </c>
      <c r="H122" s="49" t="str">
        <f>'kalkulace dílců'!AF117</f>
        <v>0</v>
      </c>
      <c r="I122" s="49" t="str">
        <f>'kalkulace dílců'!X117</f>
        <v/>
      </c>
      <c r="J122" s="49" t="str">
        <f>'kalkulace dílců'!Y117</f>
        <v/>
      </c>
      <c r="K122" s="49" t="str">
        <f>'kalkulace dílců'!Z117</f>
        <v/>
      </c>
      <c r="L122" s="49" t="str">
        <f>'kalkulace dílců'!AA117</f>
        <v/>
      </c>
      <c r="M122" s="49">
        <f>'kalkulace dílců'!M117</f>
        <v>0</v>
      </c>
      <c r="N122" s="49"/>
      <c r="O122" s="49"/>
      <c r="P122" s="49"/>
      <c r="Q122" s="49"/>
      <c r="R122" s="49"/>
      <c r="S122" s="49"/>
      <c r="T122" s="49"/>
    </row>
    <row r="123" spans="1:20" x14ac:dyDescent="0.3">
      <c r="A123" s="49">
        <v>122</v>
      </c>
      <c r="B123" s="49">
        <f>'kalkulace dílců'!B117</f>
        <v>0</v>
      </c>
      <c r="C123" s="49" t="str">
        <f>'kalkulace dílců'!W117</f>
        <v/>
      </c>
      <c r="D123" s="49" t="str">
        <f>('kalkulace dílců'!D117 &amp;" "&amp;$P$102)</f>
        <v xml:space="preserve"> Tupl B</v>
      </c>
      <c r="E123" s="49">
        <f>'kalkulace dílců'!G117</f>
        <v>0</v>
      </c>
      <c r="F123" s="49">
        <f>'kalkulace dílců'!T117</f>
        <v>0</v>
      </c>
      <c r="G123" s="49">
        <f>'kalkulace dílců'!U117</f>
        <v>0</v>
      </c>
      <c r="H123" s="49" t="str">
        <f>'kalkulace dílců'!AF117</f>
        <v>0</v>
      </c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</row>
    <row r="124" spans="1:20" x14ac:dyDescent="0.3">
      <c r="A124" s="49">
        <v>123</v>
      </c>
      <c r="B124" s="49">
        <f>'kalkulace dílců'!B118</f>
        <v>0</v>
      </c>
      <c r="C124" s="49" t="str">
        <f>'kalkulace dílců'!W118</f>
        <v/>
      </c>
      <c r="D124" s="49" t="str">
        <f>('kalkulace dílců'!D118 &amp;" "&amp;$O$102)</f>
        <v xml:space="preserve"> Tupl A</v>
      </c>
      <c r="E124" s="49">
        <f>'kalkulace dílců'!G118</f>
        <v>0</v>
      </c>
      <c r="F124" s="49">
        <f>'kalkulace dílců'!T118</f>
        <v>0</v>
      </c>
      <c r="G124" s="49">
        <f>'kalkulace dílců'!U118</f>
        <v>0</v>
      </c>
      <c r="H124" s="49" t="str">
        <f>'kalkulace dílců'!AF118</f>
        <v>0</v>
      </c>
      <c r="I124" s="49" t="str">
        <f>'kalkulace dílců'!X118</f>
        <v/>
      </c>
      <c r="J124" s="49" t="str">
        <f>'kalkulace dílců'!Y118</f>
        <v/>
      </c>
      <c r="K124" s="49" t="str">
        <f>'kalkulace dílců'!Z118</f>
        <v/>
      </c>
      <c r="L124" s="49" t="str">
        <f>'kalkulace dílců'!AA118</f>
        <v/>
      </c>
      <c r="M124" s="49">
        <f>'kalkulace dílců'!M118</f>
        <v>0</v>
      </c>
      <c r="N124" s="49"/>
      <c r="O124" s="49"/>
      <c r="P124" s="49"/>
      <c r="Q124" s="49"/>
      <c r="R124" s="49"/>
      <c r="S124" s="49"/>
      <c r="T124" s="49"/>
    </row>
    <row r="125" spans="1:20" x14ac:dyDescent="0.3">
      <c r="A125" s="49">
        <v>124</v>
      </c>
      <c r="B125" s="49">
        <f>'kalkulace dílců'!B118</f>
        <v>0</v>
      </c>
      <c r="C125" s="49" t="str">
        <f>'kalkulace dílců'!W118</f>
        <v/>
      </c>
      <c r="D125" s="49" t="str">
        <f>('kalkulace dílců'!D118 &amp;" "&amp;$P$102)</f>
        <v xml:space="preserve"> Tupl B</v>
      </c>
      <c r="E125" s="49">
        <f>'kalkulace dílců'!G118</f>
        <v>0</v>
      </c>
      <c r="F125" s="49">
        <f>'kalkulace dílců'!T118</f>
        <v>0</v>
      </c>
      <c r="G125" s="49">
        <f>'kalkulace dílců'!U118</f>
        <v>0</v>
      </c>
      <c r="H125" s="49" t="str">
        <f>'kalkulace dílců'!AF118</f>
        <v>0</v>
      </c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</row>
    <row r="126" spans="1:20" x14ac:dyDescent="0.3">
      <c r="A126" s="49">
        <v>125</v>
      </c>
      <c r="B126" s="49">
        <f>'kalkulace dílců'!B119</f>
        <v>0</v>
      </c>
      <c r="C126" s="49" t="str">
        <f>'kalkulace dílců'!W119</f>
        <v/>
      </c>
      <c r="D126" s="49" t="str">
        <f>('kalkulace dílců'!D119 &amp;" "&amp;$O$102)</f>
        <v xml:space="preserve"> Tupl A</v>
      </c>
      <c r="E126" s="49">
        <f>'kalkulace dílců'!G119</f>
        <v>0</v>
      </c>
      <c r="F126" s="49">
        <f>'kalkulace dílců'!T119</f>
        <v>0</v>
      </c>
      <c r="G126" s="49">
        <f>'kalkulace dílců'!U119</f>
        <v>0</v>
      </c>
      <c r="H126" s="49" t="str">
        <f>'kalkulace dílců'!AF119</f>
        <v>0</v>
      </c>
      <c r="I126" s="49" t="str">
        <f>'kalkulace dílců'!X119</f>
        <v/>
      </c>
      <c r="J126" s="49" t="str">
        <f>'kalkulace dílců'!Y119</f>
        <v/>
      </c>
      <c r="K126" s="49" t="str">
        <f>'kalkulace dílců'!Z119</f>
        <v/>
      </c>
      <c r="L126" s="49" t="str">
        <f>'kalkulace dílců'!AA119</f>
        <v/>
      </c>
      <c r="M126" s="49">
        <f>'kalkulace dílců'!M119</f>
        <v>0</v>
      </c>
      <c r="N126" s="49"/>
      <c r="O126" s="49"/>
      <c r="P126" s="49"/>
      <c r="Q126" s="49"/>
      <c r="R126" s="49"/>
      <c r="S126" s="49"/>
      <c r="T126" s="49"/>
    </row>
    <row r="127" spans="1:20" x14ac:dyDescent="0.3">
      <c r="A127" s="49">
        <v>126</v>
      </c>
      <c r="B127" s="49">
        <f>'kalkulace dílců'!B119</f>
        <v>0</v>
      </c>
      <c r="C127" s="49" t="str">
        <f>'kalkulace dílců'!W119</f>
        <v/>
      </c>
      <c r="D127" s="49" t="str">
        <f>('kalkulace dílců'!D119 &amp;" "&amp;$P$102)</f>
        <v xml:space="preserve"> Tupl B</v>
      </c>
      <c r="E127" s="49">
        <f>'kalkulace dílců'!G119</f>
        <v>0</v>
      </c>
      <c r="F127" s="49">
        <f>'kalkulace dílců'!T119</f>
        <v>0</v>
      </c>
      <c r="G127" s="49">
        <f>'kalkulace dílců'!U119</f>
        <v>0</v>
      </c>
      <c r="H127" s="49" t="str">
        <f>'kalkulace dílců'!AF119</f>
        <v>0</v>
      </c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</row>
    <row r="128" spans="1:20" x14ac:dyDescent="0.3">
      <c r="A128" s="49">
        <v>127</v>
      </c>
      <c r="B128" s="49">
        <f>'kalkulace dílců'!B120</f>
        <v>0</v>
      </c>
      <c r="C128" s="49" t="str">
        <f>'kalkulace dílců'!W120</f>
        <v/>
      </c>
      <c r="D128" s="49" t="str">
        <f>('kalkulace dílců'!D120 &amp;" "&amp;$O$102)</f>
        <v xml:space="preserve"> Tupl A</v>
      </c>
      <c r="E128" s="49">
        <f>'kalkulace dílců'!G120</f>
        <v>0</v>
      </c>
      <c r="F128" s="49">
        <f>'kalkulace dílců'!T120</f>
        <v>0</v>
      </c>
      <c r="G128" s="49">
        <f>'kalkulace dílců'!U120</f>
        <v>0</v>
      </c>
      <c r="H128" s="49" t="str">
        <f>'kalkulace dílců'!AF120</f>
        <v>0</v>
      </c>
      <c r="I128" s="49" t="str">
        <f>'kalkulace dílců'!X120</f>
        <v/>
      </c>
      <c r="J128" s="49" t="str">
        <f>'kalkulace dílců'!Y120</f>
        <v/>
      </c>
      <c r="K128" s="49" t="str">
        <f>'kalkulace dílců'!Z120</f>
        <v/>
      </c>
      <c r="L128" s="49" t="str">
        <f>'kalkulace dílců'!AA120</f>
        <v/>
      </c>
      <c r="M128" s="49">
        <f>'kalkulace dílců'!M120</f>
        <v>0</v>
      </c>
      <c r="N128" s="49"/>
      <c r="O128" s="49"/>
      <c r="P128" s="49"/>
      <c r="Q128" s="49"/>
      <c r="R128" s="49"/>
      <c r="S128" s="49"/>
      <c r="T128" s="49"/>
    </row>
    <row r="129" spans="1:20" x14ac:dyDescent="0.3">
      <c r="A129" s="49">
        <v>128</v>
      </c>
      <c r="B129" s="49">
        <f>'kalkulace dílců'!B120</f>
        <v>0</v>
      </c>
      <c r="C129" s="49" t="str">
        <f>'kalkulace dílců'!W120</f>
        <v/>
      </c>
      <c r="D129" s="49" t="str">
        <f>('kalkulace dílců'!D120 &amp;" "&amp;$P$102)</f>
        <v xml:space="preserve"> Tupl B</v>
      </c>
      <c r="E129" s="49">
        <f>'kalkulace dílců'!G120</f>
        <v>0</v>
      </c>
      <c r="F129" s="49">
        <f>'kalkulace dílců'!T120</f>
        <v>0</v>
      </c>
      <c r="G129" s="49">
        <f>'kalkulace dílců'!U120</f>
        <v>0</v>
      </c>
      <c r="H129" s="49" t="str">
        <f>'kalkulace dílců'!AF120</f>
        <v>0</v>
      </c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</row>
    <row r="130" spans="1:20" x14ac:dyDescent="0.3">
      <c r="A130" s="49">
        <v>129</v>
      </c>
      <c r="B130" s="49">
        <f>'kalkulace dílců'!B121</f>
        <v>0</v>
      </c>
      <c r="C130" s="49" t="str">
        <f>'kalkulace dílců'!W121</f>
        <v/>
      </c>
      <c r="D130" s="49" t="str">
        <f>('kalkulace dílců'!D121 &amp;" "&amp;$O$102)</f>
        <v xml:space="preserve"> Tupl A</v>
      </c>
      <c r="E130" s="49">
        <f>'kalkulace dílců'!G121</f>
        <v>0</v>
      </c>
      <c r="F130" s="49">
        <f>'kalkulace dílců'!T121</f>
        <v>0</v>
      </c>
      <c r="G130" s="49">
        <f>'kalkulace dílců'!U121</f>
        <v>0</v>
      </c>
      <c r="H130" s="49" t="str">
        <f>'kalkulace dílců'!AF121</f>
        <v>0</v>
      </c>
      <c r="I130" s="49" t="str">
        <f>'kalkulace dílců'!X121</f>
        <v/>
      </c>
      <c r="J130" s="49" t="str">
        <f>'kalkulace dílců'!Y121</f>
        <v/>
      </c>
      <c r="K130" s="49" t="str">
        <f>'kalkulace dílců'!Z121</f>
        <v/>
      </c>
      <c r="L130" s="49" t="str">
        <f>'kalkulace dílců'!AA121</f>
        <v/>
      </c>
      <c r="M130" s="49">
        <f>'kalkulace dílců'!M121</f>
        <v>0</v>
      </c>
      <c r="N130" s="49"/>
      <c r="O130" s="49"/>
      <c r="P130" s="49"/>
      <c r="Q130" s="49"/>
      <c r="R130" s="49"/>
      <c r="S130" s="49"/>
      <c r="T130" s="49"/>
    </row>
    <row r="131" spans="1:20" x14ac:dyDescent="0.3">
      <c r="A131" s="49">
        <v>130</v>
      </c>
      <c r="B131" s="49">
        <f>'kalkulace dílců'!B121</f>
        <v>0</v>
      </c>
      <c r="C131" s="49" t="str">
        <f>'kalkulace dílců'!W121</f>
        <v/>
      </c>
      <c r="D131" s="49" t="str">
        <f>('kalkulace dílců'!D121 &amp;" "&amp;$P$102)</f>
        <v xml:space="preserve"> Tupl B</v>
      </c>
      <c r="E131" s="49">
        <f>'kalkulace dílců'!G121</f>
        <v>0</v>
      </c>
      <c r="F131" s="49">
        <f>'kalkulace dílců'!T121</f>
        <v>0</v>
      </c>
      <c r="G131" s="49">
        <f>'kalkulace dílců'!U121</f>
        <v>0</v>
      </c>
      <c r="H131" s="49" t="str">
        <f>'kalkulace dílců'!AF121</f>
        <v>0</v>
      </c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</row>
    <row r="132" spans="1:20" x14ac:dyDescent="0.3">
      <c r="A132" s="49">
        <v>131</v>
      </c>
      <c r="B132" s="49">
        <f>'kalkulace dílců'!B122</f>
        <v>0</v>
      </c>
      <c r="C132" s="49" t="str">
        <f>'kalkulace dílců'!W122</f>
        <v/>
      </c>
      <c r="D132" s="49" t="str">
        <f>('kalkulace dílců'!D122 &amp;" "&amp;$O$102)</f>
        <v xml:space="preserve"> Tupl A</v>
      </c>
      <c r="E132" s="49">
        <f>'kalkulace dílců'!G122</f>
        <v>0</v>
      </c>
      <c r="F132" s="49">
        <f>'kalkulace dílců'!T122</f>
        <v>0</v>
      </c>
      <c r="G132" s="49">
        <f>'kalkulace dílců'!U122</f>
        <v>0</v>
      </c>
      <c r="H132" s="49" t="str">
        <f>'kalkulace dílců'!AF122</f>
        <v>0</v>
      </c>
      <c r="I132" s="49" t="str">
        <f>'kalkulace dílců'!X122</f>
        <v/>
      </c>
      <c r="J132" s="49" t="str">
        <f>'kalkulace dílců'!Y122</f>
        <v/>
      </c>
      <c r="K132" s="49" t="str">
        <f>'kalkulace dílců'!Z122</f>
        <v/>
      </c>
      <c r="L132" s="49" t="str">
        <f>'kalkulace dílců'!AA122</f>
        <v/>
      </c>
      <c r="M132" s="49">
        <f>'kalkulace dílců'!M122</f>
        <v>0</v>
      </c>
      <c r="N132" s="49"/>
      <c r="O132" s="49"/>
      <c r="P132" s="49"/>
      <c r="Q132" s="49"/>
      <c r="R132" s="49"/>
      <c r="S132" s="49"/>
      <c r="T132" s="49"/>
    </row>
    <row r="133" spans="1:20" x14ac:dyDescent="0.3">
      <c r="A133" s="49">
        <v>132</v>
      </c>
      <c r="B133" s="49">
        <f>'kalkulace dílců'!B122</f>
        <v>0</v>
      </c>
      <c r="C133" s="49" t="str">
        <f>'kalkulace dílců'!W122</f>
        <v/>
      </c>
      <c r="D133" s="49" t="str">
        <f>('kalkulace dílců'!D122 &amp;" "&amp;$P$102)</f>
        <v xml:space="preserve"> Tupl B</v>
      </c>
      <c r="E133" s="49">
        <f>'kalkulace dílců'!G122</f>
        <v>0</v>
      </c>
      <c r="F133" s="49">
        <f>'kalkulace dílců'!T122</f>
        <v>0</v>
      </c>
      <c r="G133" s="49">
        <f>'kalkulace dílců'!U122</f>
        <v>0</v>
      </c>
      <c r="H133" s="49" t="str">
        <f>'kalkulace dílců'!AF122</f>
        <v>0</v>
      </c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</row>
    <row r="134" spans="1:20" x14ac:dyDescent="0.3">
      <c r="A134" s="49">
        <v>133</v>
      </c>
      <c r="B134" s="49">
        <f>'kalkulace dílců'!B123</f>
        <v>0</v>
      </c>
      <c r="C134" s="49" t="str">
        <f>'kalkulace dílců'!W123</f>
        <v/>
      </c>
      <c r="D134" s="49" t="str">
        <f>('kalkulace dílců'!D123 &amp;" "&amp;$O$102)</f>
        <v xml:space="preserve"> Tupl A</v>
      </c>
      <c r="E134" s="49">
        <f>'kalkulace dílců'!G123</f>
        <v>0</v>
      </c>
      <c r="F134" s="49">
        <f>'kalkulace dílců'!T123</f>
        <v>0</v>
      </c>
      <c r="G134" s="49">
        <f>'kalkulace dílců'!U123</f>
        <v>0</v>
      </c>
      <c r="H134" s="49" t="str">
        <f>'kalkulace dílců'!AF123</f>
        <v>0</v>
      </c>
      <c r="I134" s="49" t="str">
        <f>'kalkulace dílců'!X123</f>
        <v/>
      </c>
      <c r="J134" s="49" t="str">
        <f>'kalkulace dílců'!Y123</f>
        <v/>
      </c>
      <c r="K134" s="49" t="str">
        <f>'kalkulace dílců'!Z123</f>
        <v/>
      </c>
      <c r="L134" s="49" t="str">
        <f>'kalkulace dílců'!AA123</f>
        <v/>
      </c>
      <c r="M134" s="49">
        <f>'kalkulace dílců'!M123</f>
        <v>0</v>
      </c>
      <c r="N134" s="49"/>
      <c r="O134" s="49"/>
      <c r="P134" s="49"/>
      <c r="Q134" s="49"/>
      <c r="R134" s="49"/>
      <c r="S134" s="49"/>
      <c r="T134" s="49"/>
    </row>
    <row r="135" spans="1:20" x14ac:dyDescent="0.3">
      <c r="A135" s="49">
        <v>134</v>
      </c>
      <c r="B135" s="49">
        <f>'kalkulace dílců'!B123</f>
        <v>0</v>
      </c>
      <c r="C135" s="49" t="str">
        <f>'kalkulace dílců'!W123</f>
        <v/>
      </c>
      <c r="D135" s="49" t="str">
        <f>('kalkulace dílců'!D123 &amp;" "&amp;$P$102)</f>
        <v xml:space="preserve"> Tupl B</v>
      </c>
      <c r="E135" s="49">
        <f>'kalkulace dílců'!G123</f>
        <v>0</v>
      </c>
      <c r="F135" s="49">
        <f>'kalkulace dílců'!T123</f>
        <v>0</v>
      </c>
      <c r="G135" s="49">
        <f>'kalkulace dílců'!U123</f>
        <v>0</v>
      </c>
      <c r="H135" s="49" t="str">
        <f>'kalkulace dílců'!AF123</f>
        <v>0</v>
      </c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</row>
    <row r="136" spans="1:20" x14ac:dyDescent="0.3">
      <c r="A136" s="49">
        <v>135</v>
      </c>
      <c r="B136" s="49">
        <f>'kalkulace dílců'!B124</f>
        <v>0</v>
      </c>
      <c r="C136" s="49" t="str">
        <f>'kalkulace dílců'!W124</f>
        <v/>
      </c>
      <c r="D136" s="49" t="str">
        <f>('kalkulace dílců'!D124 &amp;" "&amp;$O$102)</f>
        <v xml:space="preserve"> Tupl A</v>
      </c>
      <c r="E136" s="49">
        <f>'kalkulace dílců'!G124</f>
        <v>0</v>
      </c>
      <c r="F136" s="49">
        <f>'kalkulace dílců'!T124</f>
        <v>0</v>
      </c>
      <c r="G136" s="49">
        <f>'kalkulace dílců'!U124</f>
        <v>0</v>
      </c>
      <c r="H136" s="49" t="str">
        <f>'kalkulace dílců'!AF124</f>
        <v>0</v>
      </c>
      <c r="I136" s="49" t="str">
        <f>'kalkulace dílců'!X124</f>
        <v/>
      </c>
      <c r="J136" s="49" t="str">
        <f>'kalkulace dílců'!Y124</f>
        <v/>
      </c>
      <c r="K136" s="49" t="str">
        <f>'kalkulace dílců'!Z124</f>
        <v/>
      </c>
      <c r="L136" s="49" t="str">
        <f>'kalkulace dílců'!AA124</f>
        <v/>
      </c>
      <c r="M136" s="49">
        <f>'kalkulace dílců'!M124</f>
        <v>0</v>
      </c>
      <c r="N136" s="49"/>
      <c r="O136" s="49"/>
      <c r="P136" s="49"/>
      <c r="Q136" s="49"/>
      <c r="R136" s="49"/>
      <c r="S136" s="49"/>
      <c r="T136" s="49"/>
    </row>
    <row r="137" spans="1:20" x14ac:dyDescent="0.3">
      <c r="A137" s="49">
        <v>136</v>
      </c>
      <c r="B137" s="49">
        <f>'kalkulace dílců'!B124</f>
        <v>0</v>
      </c>
      <c r="C137" s="49" t="str">
        <f>'kalkulace dílců'!W124</f>
        <v/>
      </c>
      <c r="D137" s="49" t="str">
        <f>('kalkulace dílců'!D124 &amp;" "&amp;$P$102)</f>
        <v xml:space="preserve"> Tupl B</v>
      </c>
      <c r="E137" s="49">
        <f>'kalkulace dílců'!G124</f>
        <v>0</v>
      </c>
      <c r="F137" s="49">
        <f>'kalkulace dílců'!T124</f>
        <v>0</v>
      </c>
      <c r="G137" s="49">
        <f>'kalkulace dílců'!U124</f>
        <v>0</v>
      </c>
      <c r="H137" s="49" t="str">
        <f>'kalkulace dílců'!AF124</f>
        <v>0</v>
      </c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</row>
    <row r="138" spans="1:20" x14ac:dyDescent="0.3">
      <c r="A138" s="49">
        <v>137</v>
      </c>
      <c r="B138" s="49">
        <f>'kalkulace dílců'!B125</f>
        <v>0</v>
      </c>
      <c r="C138" s="49" t="str">
        <f>'kalkulace dílců'!W125</f>
        <v/>
      </c>
      <c r="D138" s="49" t="str">
        <f>('kalkulace dílců'!D125 &amp;" "&amp;$O$102)</f>
        <v xml:space="preserve"> Tupl A</v>
      </c>
      <c r="E138" s="49">
        <f>'kalkulace dílců'!G125</f>
        <v>0</v>
      </c>
      <c r="F138" s="49">
        <f>'kalkulace dílců'!T125</f>
        <v>0</v>
      </c>
      <c r="G138" s="49">
        <f>'kalkulace dílců'!U125</f>
        <v>0</v>
      </c>
      <c r="H138" s="49" t="str">
        <f>'kalkulace dílců'!AF125</f>
        <v>0</v>
      </c>
      <c r="I138" s="49" t="str">
        <f>'kalkulace dílců'!X125</f>
        <v/>
      </c>
      <c r="J138" s="49" t="str">
        <f>'kalkulace dílců'!Y125</f>
        <v/>
      </c>
      <c r="K138" s="49" t="str">
        <f>'kalkulace dílců'!Z125</f>
        <v/>
      </c>
      <c r="L138" s="49" t="str">
        <f>'kalkulace dílců'!AA125</f>
        <v/>
      </c>
      <c r="M138" s="49">
        <f>'kalkulace dílců'!M125</f>
        <v>0</v>
      </c>
      <c r="N138" s="49"/>
      <c r="O138" s="49"/>
      <c r="P138" s="49"/>
      <c r="Q138" s="49"/>
      <c r="R138" s="49"/>
      <c r="S138" s="49"/>
      <c r="T138" s="49"/>
    </row>
    <row r="139" spans="1:20" x14ac:dyDescent="0.3">
      <c r="A139" s="49">
        <v>138</v>
      </c>
      <c r="B139" s="49">
        <f>'kalkulace dílců'!B125</f>
        <v>0</v>
      </c>
      <c r="C139" s="49" t="str">
        <f>'kalkulace dílců'!W125</f>
        <v/>
      </c>
      <c r="D139" s="49" t="str">
        <f>('kalkulace dílců'!D125 &amp;" "&amp;$P$102)</f>
        <v xml:space="preserve"> Tupl B</v>
      </c>
      <c r="E139" s="49">
        <f>'kalkulace dílců'!G125</f>
        <v>0</v>
      </c>
      <c r="F139" s="49">
        <f>'kalkulace dílců'!T125</f>
        <v>0</v>
      </c>
      <c r="G139" s="49">
        <f>'kalkulace dílců'!U125</f>
        <v>0</v>
      </c>
      <c r="H139" s="49" t="str">
        <f>'kalkulace dílců'!AF125</f>
        <v>0</v>
      </c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</row>
    <row r="140" spans="1:20" x14ac:dyDescent="0.3">
      <c r="A140" s="49">
        <v>139</v>
      </c>
      <c r="B140" s="49">
        <f>'kalkulace dílců'!B126</f>
        <v>0</v>
      </c>
      <c r="C140" s="49" t="str">
        <f>'kalkulace dílců'!W126</f>
        <v/>
      </c>
      <c r="D140" s="49" t="str">
        <f>('kalkulace dílců'!D126 &amp;" "&amp;$O$102)</f>
        <v xml:space="preserve"> Tupl A</v>
      </c>
      <c r="E140" s="49">
        <f>'kalkulace dílců'!G126</f>
        <v>0</v>
      </c>
      <c r="F140" s="49">
        <f>'kalkulace dílců'!T126</f>
        <v>0</v>
      </c>
      <c r="G140" s="49">
        <f>'kalkulace dílců'!U126</f>
        <v>0</v>
      </c>
      <c r="H140" s="49" t="str">
        <f>'kalkulace dílců'!AF126</f>
        <v>0</v>
      </c>
      <c r="I140" s="49" t="str">
        <f>'kalkulace dílců'!X126</f>
        <v/>
      </c>
      <c r="J140" s="49" t="str">
        <f>'kalkulace dílců'!Y126</f>
        <v/>
      </c>
      <c r="K140" s="49" t="str">
        <f>'kalkulace dílců'!Z126</f>
        <v/>
      </c>
      <c r="L140" s="49" t="str">
        <f>'kalkulace dílců'!AA126</f>
        <v/>
      </c>
      <c r="M140" s="49">
        <f>'kalkulace dílců'!M126</f>
        <v>0</v>
      </c>
      <c r="N140" s="49"/>
      <c r="O140" s="49"/>
      <c r="P140" s="49"/>
      <c r="Q140" s="49"/>
      <c r="R140" s="49"/>
      <c r="S140" s="49"/>
      <c r="T140" s="49"/>
    </row>
    <row r="141" spans="1:20" x14ac:dyDescent="0.3">
      <c r="A141" s="49">
        <v>140</v>
      </c>
      <c r="B141" s="49">
        <f>'kalkulace dílců'!B126</f>
        <v>0</v>
      </c>
      <c r="C141" s="49" t="str">
        <f>'kalkulace dílců'!W126</f>
        <v/>
      </c>
      <c r="D141" s="49" t="str">
        <f>('kalkulace dílců'!D126 &amp;" "&amp;$P$102)</f>
        <v xml:space="preserve"> Tupl B</v>
      </c>
      <c r="E141" s="49">
        <f>'kalkulace dílců'!G126</f>
        <v>0</v>
      </c>
      <c r="F141" s="49">
        <f>'kalkulace dílců'!T126</f>
        <v>0</v>
      </c>
      <c r="G141" s="49">
        <f>'kalkulace dílců'!U126</f>
        <v>0</v>
      </c>
      <c r="H141" s="49" t="str">
        <f>'kalkulace dílců'!AF126</f>
        <v>0</v>
      </c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</row>
    <row r="142" spans="1:20" x14ac:dyDescent="0.3">
      <c r="A142" s="49">
        <v>141</v>
      </c>
      <c r="B142" s="49">
        <f>'kalkulace dílců'!B127</f>
        <v>0</v>
      </c>
      <c r="C142" s="49" t="str">
        <f>'kalkulace dílců'!W127</f>
        <v/>
      </c>
      <c r="D142" s="49" t="str">
        <f>('kalkulace dílců'!D127 &amp;" "&amp;$O$102)</f>
        <v xml:space="preserve"> Tupl A</v>
      </c>
      <c r="E142" s="49">
        <f>'kalkulace dílců'!G127</f>
        <v>0</v>
      </c>
      <c r="F142" s="49">
        <f>'kalkulace dílců'!T127</f>
        <v>0</v>
      </c>
      <c r="G142" s="49">
        <f>'kalkulace dílců'!U127</f>
        <v>0</v>
      </c>
      <c r="H142" s="49" t="str">
        <f>'kalkulace dílců'!AF127</f>
        <v>0</v>
      </c>
      <c r="I142" s="49" t="str">
        <f>'kalkulace dílců'!X127</f>
        <v/>
      </c>
      <c r="J142" s="49" t="str">
        <f>'kalkulace dílců'!Y127</f>
        <v/>
      </c>
      <c r="K142" s="49" t="str">
        <f>'kalkulace dílců'!Z127</f>
        <v/>
      </c>
      <c r="L142" s="49" t="str">
        <f>'kalkulace dílců'!AA127</f>
        <v/>
      </c>
      <c r="M142" s="49">
        <f>'kalkulace dílců'!M127</f>
        <v>0</v>
      </c>
      <c r="N142" s="49"/>
      <c r="O142" s="49"/>
      <c r="P142" s="49"/>
      <c r="Q142" s="49"/>
      <c r="R142" s="49"/>
      <c r="S142" s="49"/>
      <c r="T142" s="49"/>
    </row>
    <row r="143" spans="1:20" x14ac:dyDescent="0.3">
      <c r="A143" s="49">
        <v>142</v>
      </c>
      <c r="B143" s="49">
        <f>'kalkulace dílců'!B127</f>
        <v>0</v>
      </c>
      <c r="C143" s="49" t="str">
        <f>'kalkulace dílců'!W127</f>
        <v/>
      </c>
      <c r="D143" s="49" t="str">
        <f>('kalkulace dílců'!D127 &amp;" "&amp;$P$102)</f>
        <v xml:space="preserve"> Tupl B</v>
      </c>
      <c r="E143" s="49">
        <f>'kalkulace dílců'!G127</f>
        <v>0</v>
      </c>
      <c r="F143" s="49">
        <f>'kalkulace dílců'!T127</f>
        <v>0</v>
      </c>
      <c r="G143" s="49">
        <f>'kalkulace dílců'!U127</f>
        <v>0</v>
      </c>
      <c r="H143" s="49" t="str">
        <f>'kalkulace dílců'!AF127</f>
        <v>0</v>
      </c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</row>
    <row r="144" spans="1:20" x14ac:dyDescent="0.3">
      <c r="A144" s="49">
        <v>143</v>
      </c>
      <c r="B144" s="49">
        <f>'kalkulace dílců'!B128</f>
        <v>0</v>
      </c>
      <c r="C144" s="49" t="str">
        <f>'kalkulace dílců'!W128</f>
        <v/>
      </c>
      <c r="D144" s="49" t="str">
        <f>('kalkulace dílců'!D128 &amp;" "&amp;$O$102)</f>
        <v xml:space="preserve"> Tupl A</v>
      </c>
      <c r="E144" s="49">
        <f>'kalkulace dílců'!G128</f>
        <v>0</v>
      </c>
      <c r="F144" s="49">
        <f>'kalkulace dílců'!T128</f>
        <v>0</v>
      </c>
      <c r="G144" s="49">
        <f>'kalkulace dílců'!U128</f>
        <v>0</v>
      </c>
      <c r="H144" s="49" t="str">
        <f>'kalkulace dílců'!AF128</f>
        <v>0</v>
      </c>
      <c r="I144" s="49" t="str">
        <f>'kalkulace dílců'!X128</f>
        <v/>
      </c>
      <c r="J144" s="49" t="str">
        <f>'kalkulace dílců'!Y128</f>
        <v/>
      </c>
      <c r="K144" s="49" t="str">
        <f>'kalkulace dílců'!Z128</f>
        <v/>
      </c>
      <c r="L144" s="49" t="str">
        <f>'kalkulace dílců'!AA128</f>
        <v/>
      </c>
      <c r="M144" s="49">
        <f>'kalkulace dílců'!M128</f>
        <v>0</v>
      </c>
      <c r="N144" s="49"/>
      <c r="O144" s="49"/>
      <c r="P144" s="49"/>
      <c r="Q144" s="49"/>
      <c r="R144" s="49"/>
      <c r="S144" s="49"/>
      <c r="T144" s="49"/>
    </row>
    <row r="145" spans="1:20" x14ac:dyDescent="0.3">
      <c r="A145" s="49">
        <v>144</v>
      </c>
      <c r="B145" s="49">
        <f>'kalkulace dílců'!B128</f>
        <v>0</v>
      </c>
      <c r="C145" s="49" t="str">
        <f>'kalkulace dílců'!W128</f>
        <v/>
      </c>
      <c r="D145" s="49" t="str">
        <f>('kalkulace dílců'!D128 &amp;" "&amp;$P$102)</f>
        <v xml:space="preserve"> Tupl B</v>
      </c>
      <c r="E145" s="49">
        <f>'kalkulace dílců'!G128</f>
        <v>0</v>
      </c>
      <c r="F145" s="49">
        <f>'kalkulace dílců'!T128</f>
        <v>0</v>
      </c>
      <c r="G145" s="49">
        <f>'kalkulace dílců'!U128</f>
        <v>0</v>
      </c>
      <c r="H145" s="49" t="str">
        <f>'kalkulace dílců'!AF128</f>
        <v>0</v>
      </c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</row>
    <row r="146" spans="1:20" x14ac:dyDescent="0.3">
      <c r="A146" s="49">
        <v>145</v>
      </c>
      <c r="B146" s="49">
        <f>'kalkulace dílců'!B12939</f>
        <v>0</v>
      </c>
      <c r="C146" s="49" t="str">
        <f>'kalkulace dílců'!W129</f>
        <v/>
      </c>
      <c r="D146" s="49" t="str">
        <f>('kalkulace dílců'!D129 &amp;" "&amp;$O$102)</f>
        <v xml:space="preserve"> Tupl A</v>
      </c>
      <c r="E146" s="49">
        <f>'kalkulace dílců'!G129</f>
        <v>0</v>
      </c>
      <c r="F146" s="49">
        <f>'kalkulace dílců'!T129</f>
        <v>0</v>
      </c>
      <c r="G146" s="49">
        <f>'kalkulace dílců'!U129</f>
        <v>0</v>
      </c>
      <c r="H146" s="49" t="str">
        <f>'kalkulace dílců'!AF129</f>
        <v>0</v>
      </c>
      <c r="I146" s="49" t="str">
        <f>'kalkulace dílců'!X129</f>
        <v/>
      </c>
      <c r="J146" s="49" t="str">
        <f>'kalkulace dílců'!Y129</f>
        <v/>
      </c>
      <c r="K146" s="49" t="str">
        <f>'kalkulace dílců'!Z129</f>
        <v/>
      </c>
      <c r="L146" s="49" t="str">
        <f>'kalkulace dílců'!AA129</f>
        <v/>
      </c>
      <c r="M146" s="49">
        <f>'kalkulace dílců'!M129</f>
        <v>0</v>
      </c>
      <c r="N146" s="49"/>
      <c r="O146" s="49"/>
      <c r="P146" s="49"/>
      <c r="Q146" s="49"/>
      <c r="R146" s="49"/>
      <c r="S146" s="49"/>
      <c r="T146" s="49"/>
    </row>
    <row r="147" spans="1:20" x14ac:dyDescent="0.3">
      <c r="A147" s="49">
        <v>146</v>
      </c>
      <c r="B147" s="49">
        <f>'kalkulace dílců'!B129</f>
        <v>0</v>
      </c>
      <c r="C147" s="49" t="str">
        <f>'kalkulace dílců'!W129</f>
        <v/>
      </c>
      <c r="D147" s="49" t="str">
        <f>('kalkulace dílců'!D129 &amp;" "&amp;$P$102)</f>
        <v xml:space="preserve"> Tupl B</v>
      </c>
      <c r="E147" s="49">
        <f>'kalkulace dílců'!G129</f>
        <v>0</v>
      </c>
      <c r="F147" s="49">
        <f>'kalkulace dílců'!T129</f>
        <v>0</v>
      </c>
      <c r="G147" s="49">
        <f>'kalkulace dílců'!U129</f>
        <v>0</v>
      </c>
      <c r="H147" s="49" t="str">
        <f>'kalkulace dílců'!AF129</f>
        <v>0</v>
      </c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</row>
    <row r="148" spans="1:20" x14ac:dyDescent="0.3">
      <c r="A148" s="49">
        <v>147</v>
      </c>
      <c r="B148" s="49">
        <f>'kalkulace dílců'!B130</f>
        <v>0</v>
      </c>
      <c r="C148" s="49" t="str">
        <f>'kalkulace dílců'!W130</f>
        <v/>
      </c>
      <c r="D148" s="49" t="str">
        <f>('kalkulace dílců'!D130 &amp;" "&amp;$O$102)</f>
        <v xml:space="preserve"> Tupl A</v>
      </c>
      <c r="E148" s="49">
        <f>'kalkulace dílců'!G130</f>
        <v>0</v>
      </c>
      <c r="F148" s="49">
        <f>'kalkulace dílců'!T130</f>
        <v>0</v>
      </c>
      <c r="G148" s="49">
        <f>'kalkulace dílců'!U130</f>
        <v>0</v>
      </c>
      <c r="H148" s="49" t="str">
        <f>'kalkulace dílců'!AF130</f>
        <v>0</v>
      </c>
      <c r="I148" s="49" t="str">
        <f>'kalkulace dílců'!X130</f>
        <v/>
      </c>
      <c r="J148" s="49" t="str">
        <f>'kalkulace dílců'!Y130</f>
        <v/>
      </c>
      <c r="K148" s="49" t="str">
        <f>'kalkulace dílců'!Z130</f>
        <v/>
      </c>
      <c r="L148" s="49" t="str">
        <f>'kalkulace dílců'!AA130</f>
        <v/>
      </c>
      <c r="M148" s="49">
        <f>'kalkulace dílců'!M130</f>
        <v>0</v>
      </c>
      <c r="N148" s="49"/>
      <c r="O148" s="49"/>
      <c r="P148" s="49"/>
      <c r="Q148" s="49"/>
      <c r="R148" s="49"/>
      <c r="S148" s="49"/>
      <c r="T148" s="49"/>
    </row>
    <row r="149" spans="1:20" x14ac:dyDescent="0.3">
      <c r="A149" s="49">
        <v>148</v>
      </c>
      <c r="B149" s="49">
        <f>'kalkulace dílců'!B130</f>
        <v>0</v>
      </c>
      <c r="C149" s="49" t="str">
        <f>'kalkulace dílců'!W130</f>
        <v/>
      </c>
      <c r="D149" s="49" t="str">
        <f>('kalkulace dílců'!D130 &amp;" "&amp;$P$102)</f>
        <v xml:space="preserve"> Tupl B</v>
      </c>
      <c r="E149" s="49">
        <f>'kalkulace dílců'!G130</f>
        <v>0</v>
      </c>
      <c r="F149" s="49">
        <f>'kalkulace dílců'!T130</f>
        <v>0</v>
      </c>
      <c r="G149" s="49">
        <f>'kalkulace dílců'!U130</f>
        <v>0</v>
      </c>
      <c r="H149" s="49" t="str">
        <f>'kalkulace dílců'!AF130</f>
        <v>0</v>
      </c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</row>
    <row r="150" spans="1:20" x14ac:dyDescent="0.3">
      <c r="A150" s="49">
        <v>149</v>
      </c>
      <c r="B150" s="49">
        <f>'kalkulace dílců'!B131</f>
        <v>0</v>
      </c>
      <c r="C150" s="49" t="str">
        <f>'kalkulace dílců'!W131</f>
        <v/>
      </c>
      <c r="D150" s="49" t="str">
        <f>('kalkulace dílců'!D131 &amp;" "&amp;$O$102)</f>
        <v xml:space="preserve"> Tupl A</v>
      </c>
      <c r="E150" s="49">
        <f>'kalkulace dílců'!G131</f>
        <v>0</v>
      </c>
      <c r="F150" s="49">
        <f>'kalkulace dílců'!T131</f>
        <v>0</v>
      </c>
      <c r="G150" s="49">
        <f>'kalkulace dílců'!U131</f>
        <v>0</v>
      </c>
      <c r="H150" s="49" t="str">
        <f>'kalkulace dílců'!AF131</f>
        <v>0</v>
      </c>
      <c r="I150" s="49" t="str">
        <f>'kalkulace dílců'!X131</f>
        <v/>
      </c>
      <c r="J150" s="49" t="str">
        <f>'kalkulace dílců'!Y131</f>
        <v/>
      </c>
      <c r="K150" s="49" t="str">
        <f>'kalkulace dílců'!Z131</f>
        <v/>
      </c>
      <c r="L150" s="49" t="str">
        <f>'kalkulace dílců'!AA131</f>
        <v/>
      </c>
      <c r="M150" s="49">
        <f>'kalkulace dílců'!M131</f>
        <v>0</v>
      </c>
      <c r="N150" s="49"/>
      <c r="O150" s="49"/>
      <c r="P150" s="49"/>
      <c r="Q150" s="49"/>
      <c r="R150" s="49"/>
      <c r="S150" s="49"/>
      <c r="T150" s="49"/>
    </row>
    <row r="151" spans="1:20" x14ac:dyDescent="0.3">
      <c r="A151" s="49">
        <v>150</v>
      </c>
      <c r="B151" s="49">
        <f>'kalkulace dílců'!B131</f>
        <v>0</v>
      </c>
      <c r="C151" s="49" t="str">
        <f>'kalkulace dílců'!W131</f>
        <v/>
      </c>
      <c r="D151" s="49" t="str">
        <f>('kalkulace dílců'!D131 &amp;" "&amp;$P$102)</f>
        <v xml:space="preserve"> Tupl B</v>
      </c>
      <c r="E151" s="49">
        <f>'kalkulace dílců'!G131</f>
        <v>0</v>
      </c>
      <c r="F151" s="49">
        <f>'kalkulace dílců'!T131</f>
        <v>0</v>
      </c>
      <c r="G151" s="49">
        <f>'kalkulace dílců'!U131</f>
        <v>0</v>
      </c>
      <c r="H151" s="49" t="str">
        <f>'kalkulace dílců'!AF131</f>
        <v>0</v>
      </c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</row>
    <row r="152" spans="1:20" x14ac:dyDescent="0.3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</row>
    <row r="153" spans="1:20" x14ac:dyDescent="0.3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</row>
    <row r="154" spans="1:20" x14ac:dyDescent="0.3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</row>
    <row r="155" spans="1:20" x14ac:dyDescent="0.3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</row>
    <row r="156" spans="1:20" x14ac:dyDescent="0.3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</row>
    <row r="157" spans="1:20" x14ac:dyDescent="0.3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</row>
    <row r="158" spans="1:20" x14ac:dyDescent="0.3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</row>
    <row r="159" spans="1:20" x14ac:dyDescent="0.3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</row>
    <row r="160" spans="1:20" x14ac:dyDescent="0.3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</row>
    <row r="161" spans="1:20" x14ac:dyDescent="0.3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</row>
    <row r="162" spans="1:20" x14ac:dyDescent="0.3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</row>
    <row r="163" spans="1:20" x14ac:dyDescent="0.3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</row>
    <row r="164" spans="1:20" x14ac:dyDescent="0.3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</row>
    <row r="165" spans="1:20" x14ac:dyDescent="0.3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</row>
    <row r="166" spans="1:20" x14ac:dyDescent="0.3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</row>
    <row r="167" spans="1:20" x14ac:dyDescent="0.3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</row>
    <row r="168" spans="1:20" x14ac:dyDescent="0.3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</row>
    <row r="169" spans="1:20" x14ac:dyDescent="0.3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</row>
    <row r="170" spans="1:20" x14ac:dyDescent="0.3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</row>
    <row r="171" spans="1:20" x14ac:dyDescent="0.3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</row>
    <row r="172" spans="1:20" x14ac:dyDescent="0.3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</row>
    <row r="173" spans="1:20" x14ac:dyDescent="0.3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</row>
    <row r="174" spans="1:20" x14ac:dyDescent="0.3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</row>
    <row r="175" spans="1:20" x14ac:dyDescent="0.3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</row>
    <row r="176" spans="1:20" x14ac:dyDescent="0.3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</row>
    <row r="177" spans="1:20" x14ac:dyDescent="0.3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</row>
    <row r="178" spans="1:20" x14ac:dyDescent="0.3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</row>
    <row r="179" spans="1:20" x14ac:dyDescent="0.3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</row>
    <row r="180" spans="1:20" x14ac:dyDescent="0.3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</row>
    <row r="181" spans="1:20" x14ac:dyDescent="0.3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</row>
    <row r="182" spans="1:20" x14ac:dyDescent="0.3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</row>
    <row r="183" spans="1:20" x14ac:dyDescent="0.3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</row>
    <row r="184" spans="1:20" x14ac:dyDescent="0.3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</row>
    <row r="185" spans="1:20" x14ac:dyDescent="0.3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</row>
    <row r="186" spans="1:20" x14ac:dyDescent="0.3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</row>
    <row r="187" spans="1:20" x14ac:dyDescent="0.3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</row>
    <row r="188" spans="1:20" x14ac:dyDescent="0.3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</row>
    <row r="189" spans="1:20" x14ac:dyDescent="0.3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</row>
    <row r="190" spans="1:20" x14ac:dyDescent="0.3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</row>
    <row r="191" spans="1:20" x14ac:dyDescent="0.3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</row>
    <row r="192" spans="1:20" x14ac:dyDescent="0.3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</row>
    <row r="193" spans="1:20" x14ac:dyDescent="0.3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</row>
    <row r="194" spans="1:20" x14ac:dyDescent="0.3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</row>
    <row r="195" spans="1:20" x14ac:dyDescent="0.3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</row>
    <row r="196" spans="1:20" x14ac:dyDescent="0.3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</row>
    <row r="197" spans="1:20" x14ac:dyDescent="0.3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</row>
    <row r="198" spans="1:20" x14ac:dyDescent="0.3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</row>
    <row r="199" spans="1:20" x14ac:dyDescent="0.3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</row>
    <row r="200" spans="1:20" x14ac:dyDescent="0.3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</row>
    <row r="201" spans="1:20" x14ac:dyDescent="0.3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</row>
    <row r="202" spans="1:20" x14ac:dyDescent="0.3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</row>
    <row r="203" spans="1:20" x14ac:dyDescent="0.3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</row>
    <row r="204" spans="1:20" x14ac:dyDescent="0.3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</row>
    <row r="205" spans="1:20" x14ac:dyDescent="0.3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</row>
    <row r="206" spans="1:20" x14ac:dyDescent="0.3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</row>
    <row r="207" spans="1:20" x14ac:dyDescent="0.3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</row>
    <row r="208" spans="1:20" x14ac:dyDescent="0.3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</row>
    <row r="209" spans="1:20" x14ac:dyDescent="0.3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</row>
    <row r="210" spans="1:20" x14ac:dyDescent="0.3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</row>
    <row r="211" spans="1:20" x14ac:dyDescent="0.3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</row>
    <row r="212" spans="1:20" x14ac:dyDescent="0.3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</row>
    <row r="213" spans="1:20" x14ac:dyDescent="0.3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</row>
    <row r="214" spans="1:20" x14ac:dyDescent="0.3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</row>
    <row r="215" spans="1:20" x14ac:dyDescent="0.3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</row>
    <row r="216" spans="1:20" x14ac:dyDescent="0.3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</row>
    <row r="217" spans="1:20" x14ac:dyDescent="0.3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</row>
    <row r="218" spans="1:20" x14ac:dyDescent="0.3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</row>
    <row r="219" spans="1:20" x14ac:dyDescent="0.3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</row>
    <row r="220" spans="1:20" x14ac:dyDescent="0.3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</row>
    <row r="221" spans="1:20" x14ac:dyDescent="0.3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</row>
    <row r="222" spans="1:20" x14ac:dyDescent="0.3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</row>
    <row r="223" spans="1:20" x14ac:dyDescent="0.3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</row>
    <row r="224" spans="1:20" x14ac:dyDescent="0.3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</row>
    <row r="225" spans="1:20" x14ac:dyDescent="0.3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</row>
    <row r="226" spans="1:20" x14ac:dyDescent="0.3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</row>
    <row r="227" spans="1:20" x14ac:dyDescent="0.3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</row>
    <row r="228" spans="1:20" x14ac:dyDescent="0.3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</row>
    <row r="229" spans="1:20" x14ac:dyDescent="0.3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</row>
    <row r="230" spans="1:20" x14ac:dyDescent="0.3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</row>
    <row r="231" spans="1:20" x14ac:dyDescent="0.3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</row>
    <row r="232" spans="1:20" x14ac:dyDescent="0.3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</row>
    <row r="233" spans="1:20" x14ac:dyDescent="0.3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</row>
    <row r="234" spans="1:20" x14ac:dyDescent="0.3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</row>
    <row r="235" spans="1:20" x14ac:dyDescent="0.3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</row>
    <row r="236" spans="1:20" x14ac:dyDescent="0.3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</row>
    <row r="237" spans="1:20" x14ac:dyDescent="0.3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</row>
    <row r="238" spans="1:20" x14ac:dyDescent="0.3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</row>
    <row r="239" spans="1:20" x14ac:dyDescent="0.3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</row>
    <row r="240" spans="1:20" x14ac:dyDescent="0.3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</row>
    <row r="241" spans="1:20" x14ac:dyDescent="0.3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</row>
    <row r="242" spans="1:20" x14ac:dyDescent="0.3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</row>
    <row r="243" spans="1:20" x14ac:dyDescent="0.3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</row>
    <row r="244" spans="1:20" x14ac:dyDescent="0.3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</row>
    <row r="245" spans="1:20" x14ac:dyDescent="0.3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</row>
    <row r="246" spans="1:20" x14ac:dyDescent="0.3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</row>
    <row r="247" spans="1:20" x14ac:dyDescent="0.3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</row>
    <row r="248" spans="1:20" x14ac:dyDescent="0.3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</row>
    <row r="249" spans="1:20" x14ac:dyDescent="0.3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</row>
    <row r="250" spans="1:20" x14ac:dyDescent="0.3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</row>
    <row r="251" spans="1:20" x14ac:dyDescent="0.3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</row>
    <row r="252" spans="1:20" x14ac:dyDescent="0.3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</row>
    <row r="253" spans="1:20" x14ac:dyDescent="0.3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</row>
    <row r="254" spans="1:20" x14ac:dyDescent="0.3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</row>
    <row r="255" spans="1:20" x14ac:dyDescent="0.3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</row>
    <row r="256" spans="1:20" x14ac:dyDescent="0.3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</row>
    <row r="257" spans="1:20" x14ac:dyDescent="0.3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</row>
    <row r="258" spans="1:20" x14ac:dyDescent="0.3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</row>
    <row r="259" spans="1:20" x14ac:dyDescent="0.3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</row>
    <row r="260" spans="1:20" x14ac:dyDescent="0.3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</row>
    <row r="261" spans="1:20" x14ac:dyDescent="0.3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</row>
    <row r="262" spans="1:20" x14ac:dyDescent="0.3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</row>
    <row r="263" spans="1:20" x14ac:dyDescent="0.3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</row>
    <row r="264" spans="1:20" x14ac:dyDescent="0.3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</row>
    <row r="265" spans="1:20" x14ac:dyDescent="0.3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</row>
    <row r="266" spans="1:20" x14ac:dyDescent="0.3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</row>
    <row r="267" spans="1:20" x14ac:dyDescent="0.3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</row>
    <row r="268" spans="1:20" x14ac:dyDescent="0.3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</row>
    <row r="269" spans="1:20" x14ac:dyDescent="0.3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</row>
    <row r="270" spans="1:20" x14ac:dyDescent="0.3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</row>
    <row r="271" spans="1:20" x14ac:dyDescent="0.3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</row>
    <row r="272" spans="1:20" x14ac:dyDescent="0.3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</row>
    <row r="273" spans="1:20" x14ac:dyDescent="0.3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</row>
    <row r="274" spans="1:20" x14ac:dyDescent="0.3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</row>
    <row r="275" spans="1:20" x14ac:dyDescent="0.3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</row>
    <row r="276" spans="1:20" x14ac:dyDescent="0.3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</row>
    <row r="277" spans="1:20" x14ac:dyDescent="0.3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</row>
    <row r="278" spans="1:20" x14ac:dyDescent="0.3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</row>
    <row r="279" spans="1:20" x14ac:dyDescent="0.3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</row>
    <row r="280" spans="1:20" x14ac:dyDescent="0.3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</row>
    <row r="281" spans="1:20" x14ac:dyDescent="0.3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</row>
    <row r="282" spans="1:20" x14ac:dyDescent="0.3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</row>
    <row r="283" spans="1:20" x14ac:dyDescent="0.3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</row>
    <row r="284" spans="1:20" x14ac:dyDescent="0.3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</row>
    <row r="285" spans="1:20" x14ac:dyDescent="0.3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</row>
    <row r="286" spans="1:20" x14ac:dyDescent="0.3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</row>
    <row r="287" spans="1:20" x14ac:dyDescent="0.3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</row>
    <row r="288" spans="1:20" x14ac:dyDescent="0.3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</row>
    <row r="289" spans="1:20" x14ac:dyDescent="0.3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</row>
    <row r="290" spans="1:20" x14ac:dyDescent="0.3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</row>
    <row r="291" spans="1:20" x14ac:dyDescent="0.3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</row>
    <row r="292" spans="1:20" x14ac:dyDescent="0.3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</row>
    <row r="293" spans="1:20" x14ac:dyDescent="0.3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</row>
    <row r="294" spans="1:20" x14ac:dyDescent="0.3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</row>
    <row r="295" spans="1:20" x14ac:dyDescent="0.3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</row>
    <row r="296" spans="1:20" x14ac:dyDescent="0.3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</row>
    <row r="297" spans="1:20" x14ac:dyDescent="0.3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</row>
    <row r="298" spans="1:20" x14ac:dyDescent="0.3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</row>
    <row r="299" spans="1:20" x14ac:dyDescent="0.3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</row>
    <row r="300" spans="1:20" x14ac:dyDescent="0.3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</row>
    <row r="301" spans="1:20" x14ac:dyDescent="0.3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</row>
    <row r="302" spans="1:20" x14ac:dyDescent="0.3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</row>
    <row r="303" spans="1:20" x14ac:dyDescent="0.3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</row>
    <row r="304" spans="1:20" x14ac:dyDescent="0.3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</row>
    <row r="305" spans="1:20" x14ac:dyDescent="0.3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</row>
    <row r="306" spans="1:20" x14ac:dyDescent="0.3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</row>
    <row r="307" spans="1:20" x14ac:dyDescent="0.3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</row>
    <row r="308" spans="1:20" x14ac:dyDescent="0.3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</row>
    <row r="309" spans="1:20" x14ac:dyDescent="0.3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</row>
    <row r="310" spans="1:20" x14ac:dyDescent="0.3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</row>
    <row r="311" spans="1:20" x14ac:dyDescent="0.3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</row>
    <row r="312" spans="1:20" x14ac:dyDescent="0.3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</row>
    <row r="313" spans="1:20" x14ac:dyDescent="0.3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</row>
    <row r="314" spans="1:20" x14ac:dyDescent="0.3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</row>
    <row r="315" spans="1:20" x14ac:dyDescent="0.3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</row>
    <row r="316" spans="1:20" x14ac:dyDescent="0.3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</row>
    <row r="317" spans="1:20" x14ac:dyDescent="0.3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</row>
    <row r="318" spans="1:20" x14ac:dyDescent="0.3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</row>
    <row r="319" spans="1:20" x14ac:dyDescent="0.3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</row>
    <row r="320" spans="1:20" x14ac:dyDescent="0.3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</row>
    <row r="321" spans="1:20" x14ac:dyDescent="0.3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</row>
    <row r="322" spans="1:20" x14ac:dyDescent="0.3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</row>
    <row r="323" spans="1:20" x14ac:dyDescent="0.3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</row>
    <row r="324" spans="1:20" x14ac:dyDescent="0.3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</row>
    <row r="325" spans="1:20" x14ac:dyDescent="0.3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</row>
    <row r="326" spans="1:20" x14ac:dyDescent="0.3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</row>
    <row r="327" spans="1:20" x14ac:dyDescent="0.3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</row>
    <row r="328" spans="1:20" x14ac:dyDescent="0.3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</row>
    <row r="329" spans="1:20" x14ac:dyDescent="0.3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</row>
    <row r="330" spans="1:20" x14ac:dyDescent="0.3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</row>
    <row r="331" spans="1:20" x14ac:dyDescent="0.3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</row>
    <row r="332" spans="1:20" x14ac:dyDescent="0.3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</row>
    <row r="333" spans="1:20" x14ac:dyDescent="0.3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</row>
    <row r="334" spans="1:20" x14ac:dyDescent="0.3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</row>
    <row r="335" spans="1:20" x14ac:dyDescent="0.3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</row>
    <row r="336" spans="1:20" x14ac:dyDescent="0.3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</row>
    <row r="337" spans="1:20" x14ac:dyDescent="0.3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</row>
    <row r="338" spans="1:20" x14ac:dyDescent="0.3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</row>
    <row r="339" spans="1:20" x14ac:dyDescent="0.3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</row>
    <row r="340" spans="1:20" x14ac:dyDescent="0.3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</row>
    <row r="341" spans="1:20" x14ac:dyDescent="0.3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</row>
    <row r="342" spans="1:20" x14ac:dyDescent="0.3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</row>
    <row r="343" spans="1:20" x14ac:dyDescent="0.3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</row>
    <row r="344" spans="1:20" x14ac:dyDescent="0.3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</row>
    <row r="345" spans="1:20" x14ac:dyDescent="0.3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</row>
    <row r="346" spans="1:20" x14ac:dyDescent="0.3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</row>
    <row r="347" spans="1:20" x14ac:dyDescent="0.3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</row>
    <row r="348" spans="1:20" x14ac:dyDescent="0.3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</row>
    <row r="349" spans="1:20" x14ac:dyDescent="0.3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</row>
    <row r="350" spans="1:20" x14ac:dyDescent="0.3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</row>
    <row r="351" spans="1:20" x14ac:dyDescent="0.3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</row>
    <row r="352" spans="1:20" x14ac:dyDescent="0.3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</row>
    <row r="353" spans="1:20" x14ac:dyDescent="0.3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</row>
    <row r="354" spans="1:20" x14ac:dyDescent="0.3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</row>
    <row r="355" spans="1:20" x14ac:dyDescent="0.3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</row>
    <row r="356" spans="1:20" x14ac:dyDescent="0.3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</row>
    <row r="357" spans="1:20" x14ac:dyDescent="0.3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</row>
    <row r="358" spans="1:20" x14ac:dyDescent="0.3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</row>
    <row r="359" spans="1:20" x14ac:dyDescent="0.3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</row>
    <row r="360" spans="1:20" x14ac:dyDescent="0.3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</row>
    <row r="361" spans="1:20" x14ac:dyDescent="0.3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</row>
    <row r="362" spans="1:20" x14ac:dyDescent="0.3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</row>
    <row r="363" spans="1:20" x14ac:dyDescent="0.3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</row>
    <row r="364" spans="1:20" x14ac:dyDescent="0.3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</row>
    <row r="365" spans="1:20" x14ac:dyDescent="0.3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</row>
    <row r="366" spans="1:20" x14ac:dyDescent="0.3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</row>
    <row r="367" spans="1:20" x14ac:dyDescent="0.3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</row>
    <row r="368" spans="1:20" x14ac:dyDescent="0.3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</row>
    <row r="369" spans="1:20" x14ac:dyDescent="0.3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</row>
    <row r="370" spans="1:20" x14ac:dyDescent="0.3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</row>
    <row r="371" spans="1:20" x14ac:dyDescent="0.3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</row>
    <row r="372" spans="1:20" x14ac:dyDescent="0.3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</row>
    <row r="373" spans="1:20" x14ac:dyDescent="0.3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</row>
    <row r="374" spans="1:20" x14ac:dyDescent="0.3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</row>
    <row r="375" spans="1:20" x14ac:dyDescent="0.3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</row>
    <row r="376" spans="1:20" x14ac:dyDescent="0.3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</row>
    <row r="377" spans="1:20" x14ac:dyDescent="0.3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</row>
    <row r="378" spans="1:20" x14ac:dyDescent="0.3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</row>
    <row r="379" spans="1:20" x14ac:dyDescent="0.3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</row>
    <row r="380" spans="1:20" x14ac:dyDescent="0.3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</row>
    <row r="381" spans="1:20" x14ac:dyDescent="0.3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</row>
    <row r="382" spans="1:20" x14ac:dyDescent="0.3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</row>
    <row r="383" spans="1:20" x14ac:dyDescent="0.3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</row>
    <row r="384" spans="1:20" x14ac:dyDescent="0.3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</row>
    <row r="385" spans="1:20" x14ac:dyDescent="0.3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</row>
    <row r="386" spans="1:20" x14ac:dyDescent="0.3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</row>
    <row r="387" spans="1:20" x14ac:dyDescent="0.3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</row>
    <row r="388" spans="1:20" x14ac:dyDescent="0.3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</row>
    <row r="389" spans="1:20" x14ac:dyDescent="0.3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</row>
    <row r="390" spans="1:20" x14ac:dyDescent="0.3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</row>
    <row r="391" spans="1:20" x14ac:dyDescent="0.3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</row>
    <row r="392" spans="1:20" x14ac:dyDescent="0.3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</row>
    <row r="393" spans="1:20" x14ac:dyDescent="0.3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</row>
    <row r="394" spans="1:20" x14ac:dyDescent="0.3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</row>
    <row r="395" spans="1:20" x14ac:dyDescent="0.3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</row>
    <row r="396" spans="1:20" x14ac:dyDescent="0.3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</row>
    <row r="397" spans="1:20" x14ac:dyDescent="0.3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</row>
    <row r="398" spans="1:20" x14ac:dyDescent="0.3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</row>
    <row r="399" spans="1:20" x14ac:dyDescent="0.3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</row>
    <row r="400" spans="1:20" x14ac:dyDescent="0.3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</row>
    <row r="401" spans="1:20" x14ac:dyDescent="0.3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</row>
    <row r="402" spans="1:20" x14ac:dyDescent="0.3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</row>
    <row r="403" spans="1:20" x14ac:dyDescent="0.3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</row>
    <row r="404" spans="1:20" x14ac:dyDescent="0.3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</row>
    <row r="405" spans="1:20" x14ac:dyDescent="0.3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</row>
    <row r="406" spans="1:20" x14ac:dyDescent="0.3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</row>
    <row r="407" spans="1:20" x14ac:dyDescent="0.3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</row>
    <row r="408" spans="1:20" x14ac:dyDescent="0.3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</row>
    <row r="409" spans="1:20" x14ac:dyDescent="0.3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</row>
    <row r="410" spans="1:20" x14ac:dyDescent="0.3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</row>
    <row r="411" spans="1:20" x14ac:dyDescent="0.3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</row>
    <row r="412" spans="1:20" x14ac:dyDescent="0.3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</row>
    <row r="413" spans="1:20" x14ac:dyDescent="0.3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</row>
    <row r="414" spans="1:20" x14ac:dyDescent="0.3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</row>
    <row r="415" spans="1:20" x14ac:dyDescent="0.3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</row>
    <row r="416" spans="1:20" x14ac:dyDescent="0.3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</row>
    <row r="417" spans="1:20" x14ac:dyDescent="0.3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</row>
    <row r="418" spans="1:20" x14ac:dyDescent="0.3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</row>
    <row r="419" spans="1:20" x14ac:dyDescent="0.3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</row>
    <row r="420" spans="1:20" x14ac:dyDescent="0.3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</row>
    <row r="421" spans="1:20" x14ac:dyDescent="0.3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</row>
    <row r="422" spans="1:20" x14ac:dyDescent="0.3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</row>
    <row r="423" spans="1:20" x14ac:dyDescent="0.3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</row>
    <row r="424" spans="1:20" x14ac:dyDescent="0.3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</row>
    <row r="425" spans="1:20" x14ac:dyDescent="0.3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</row>
    <row r="426" spans="1:20" x14ac:dyDescent="0.3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</row>
    <row r="427" spans="1:20" x14ac:dyDescent="0.3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</row>
    <row r="428" spans="1:20" x14ac:dyDescent="0.3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</row>
    <row r="429" spans="1:20" x14ac:dyDescent="0.3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</row>
    <row r="430" spans="1:20" x14ac:dyDescent="0.3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</row>
    <row r="431" spans="1:20" x14ac:dyDescent="0.3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</row>
    <row r="432" spans="1:20" x14ac:dyDescent="0.3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</row>
    <row r="433" spans="1:20" x14ac:dyDescent="0.3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</row>
    <row r="434" spans="1:20" x14ac:dyDescent="0.3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</row>
    <row r="435" spans="1:20" x14ac:dyDescent="0.3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</row>
    <row r="436" spans="1:20" x14ac:dyDescent="0.3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</row>
    <row r="437" spans="1:20" x14ac:dyDescent="0.3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</row>
    <row r="438" spans="1:20" x14ac:dyDescent="0.3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</row>
    <row r="439" spans="1:20" x14ac:dyDescent="0.3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</row>
    <row r="440" spans="1:20" x14ac:dyDescent="0.3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</row>
    <row r="441" spans="1:20" x14ac:dyDescent="0.3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</row>
    <row r="442" spans="1:20" x14ac:dyDescent="0.3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</row>
    <row r="443" spans="1:20" x14ac:dyDescent="0.3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</row>
    <row r="444" spans="1:20" x14ac:dyDescent="0.3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</row>
    <row r="445" spans="1:20" x14ac:dyDescent="0.3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</row>
    <row r="446" spans="1:20" x14ac:dyDescent="0.3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</row>
    <row r="447" spans="1:20" x14ac:dyDescent="0.3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</row>
    <row r="448" spans="1:20" x14ac:dyDescent="0.3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</row>
    <row r="449" spans="1:20" x14ac:dyDescent="0.3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</row>
    <row r="450" spans="1:20" x14ac:dyDescent="0.3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</row>
    <row r="451" spans="1:20" x14ac:dyDescent="0.3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</row>
    <row r="452" spans="1:20" x14ac:dyDescent="0.3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</row>
    <row r="453" spans="1:20" x14ac:dyDescent="0.3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</row>
    <row r="454" spans="1:20" x14ac:dyDescent="0.3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</row>
    <row r="455" spans="1:20" x14ac:dyDescent="0.3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</row>
    <row r="456" spans="1:20" x14ac:dyDescent="0.3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</row>
    <row r="457" spans="1:20" x14ac:dyDescent="0.3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</row>
    <row r="458" spans="1:20" x14ac:dyDescent="0.3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</row>
    <row r="459" spans="1:20" x14ac:dyDescent="0.3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</row>
    <row r="460" spans="1:20" x14ac:dyDescent="0.3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</row>
    <row r="461" spans="1:20" x14ac:dyDescent="0.3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</row>
    <row r="462" spans="1:20" x14ac:dyDescent="0.3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</row>
    <row r="463" spans="1:20" x14ac:dyDescent="0.3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</row>
    <row r="464" spans="1:20" x14ac:dyDescent="0.3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</row>
    <row r="465" spans="1:20" x14ac:dyDescent="0.3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</row>
    <row r="466" spans="1:20" x14ac:dyDescent="0.3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</row>
    <row r="467" spans="1:20" x14ac:dyDescent="0.3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</row>
    <row r="468" spans="1:20" x14ac:dyDescent="0.3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</row>
    <row r="469" spans="1:20" x14ac:dyDescent="0.3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</row>
    <row r="470" spans="1:20" x14ac:dyDescent="0.3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</row>
    <row r="471" spans="1:20" x14ac:dyDescent="0.3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</row>
    <row r="472" spans="1:20" x14ac:dyDescent="0.3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</row>
    <row r="473" spans="1:20" x14ac:dyDescent="0.3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</row>
    <row r="474" spans="1:20" x14ac:dyDescent="0.3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</row>
    <row r="475" spans="1:20" x14ac:dyDescent="0.3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</row>
    <row r="476" spans="1:20" x14ac:dyDescent="0.3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</row>
    <row r="477" spans="1:20" x14ac:dyDescent="0.3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</row>
    <row r="478" spans="1:20" x14ac:dyDescent="0.3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</row>
    <row r="479" spans="1:20" x14ac:dyDescent="0.3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</row>
    <row r="480" spans="1:20" x14ac:dyDescent="0.3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</row>
    <row r="481" spans="1:20" x14ac:dyDescent="0.3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</row>
    <row r="482" spans="1:20" x14ac:dyDescent="0.3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</row>
    <row r="483" spans="1:20" x14ac:dyDescent="0.3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</row>
    <row r="484" spans="1:20" x14ac:dyDescent="0.3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</row>
    <row r="485" spans="1:20" x14ac:dyDescent="0.3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</row>
    <row r="486" spans="1:20" x14ac:dyDescent="0.3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</row>
    <row r="487" spans="1:20" x14ac:dyDescent="0.3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</row>
    <row r="488" spans="1:20" x14ac:dyDescent="0.3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</row>
    <row r="489" spans="1:20" x14ac:dyDescent="0.3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</row>
    <row r="490" spans="1:20" x14ac:dyDescent="0.3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</row>
    <row r="491" spans="1:20" x14ac:dyDescent="0.3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</row>
    <row r="492" spans="1:20" x14ac:dyDescent="0.3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</row>
    <row r="493" spans="1:20" x14ac:dyDescent="0.3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</row>
    <row r="494" spans="1:20" x14ac:dyDescent="0.3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</row>
    <row r="495" spans="1:20" x14ac:dyDescent="0.3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</row>
    <row r="496" spans="1:20" x14ac:dyDescent="0.3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</row>
    <row r="497" spans="1:20" x14ac:dyDescent="0.3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</row>
    <row r="498" spans="1:20" x14ac:dyDescent="0.3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</row>
    <row r="499" spans="1:20" x14ac:dyDescent="0.3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</row>
    <row r="500" spans="1:20" x14ac:dyDescent="0.3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</row>
    <row r="501" spans="1:20" x14ac:dyDescent="0.3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</row>
    <row r="502" spans="1:20" x14ac:dyDescent="0.3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</row>
    <row r="503" spans="1:20" x14ac:dyDescent="0.3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</row>
    <row r="504" spans="1:20" x14ac:dyDescent="0.3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</row>
    <row r="505" spans="1:20" x14ac:dyDescent="0.3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</row>
    <row r="506" spans="1:20" x14ac:dyDescent="0.3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</row>
    <row r="507" spans="1:20" x14ac:dyDescent="0.3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</row>
    <row r="508" spans="1:20" x14ac:dyDescent="0.3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</row>
    <row r="509" spans="1:20" x14ac:dyDescent="0.3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</row>
    <row r="510" spans="1:20" x14ac:dyDescent="0.3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</row>
    <row r="511" spans="1:20" x14ac:dyDescent="0.3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</row>
    <row r="512" spans="1:20" x14ac:dyDescent="0.3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</row>
    <row r="513" spans="1:20" x14ac:dyDescent="0.3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</row>
    <row r="514" spans="1:20" x14ac:dyDescent="0.3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</row>
    <row r="515" spans="1:20" x14ac:dyDescent="0.3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</row>
    <row r="516" spans="1:20" x14ac:dyDescent="0.3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</row>
    <row r="517" spans="1:20" x14ac:dyDescent="0.3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</row>
    <row r="518" spans="1:20" x14ac:dyDescent="0.3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</row>
    <row r="519" spans="1:20" x14ac:dyDescent="0.3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</row>
    <row r="520" spans="1:20" x14ac:dyDescent="0.3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</row>
    <row r="521" spans="1:20" x14ac:dyDescent="0.3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</row>
    <row r="522" spans="1:20" x14ac:dyDescent="0.3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</row>
    <row r="523" spans="1:20" x14ac:dyDescent="0.3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</row>
    <row r="524" spans="1:20" x14ac:dyDescent="0.3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</row>
    <row r="525" spans="1:20" x14ac:dyDescent="0.3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</row>
    <row r="526" spans="1:20" x14ac:dyDescent="0.3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</row>
    <row r="527" spans="1:20" x14ac:dyDescent="0.3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</row>
    <row r="528" spans="1:20" x14ac:dyDescent="0.3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</row>
    <row r="529" spans="1:20" x14ac:dyDescent="0.3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</row>
    <row r="530" spans="1:20" x14ac:dyDescent="0.3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</row>
    <row r="531" spans="1:20" x14ac:dyDescent="0.3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</row>
    <row r="532" spans="1:20" x14ac:dyDescent="0.3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</row>
    <row r="533" spans="1:20" x14ac:dyDescent="0.3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</row>
    <row r="534" spans="1:20" x14ac:dyDescent="0.3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</row>
    <row r="535" spans="1:20" x14ac:dyDescent="0.3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</row>
    <row r="536" spans="1:20" x14ac:dyDescent="0.3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</row>
    <row r="537" spans="1:20" x14ac:dyDescent="0.3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</row>
    <row r="538" spans="1:20" x14ac:dyDescent="0.3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</row>
    <row r="539" spans="1:20" x14ac:dyDescent="0.3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</row>
    <row r="540" spans="1:20" x14ac:dyDescent="0.3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</row>
    <row r="541" spans="1:20" x14ac:dyDescent="0.3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</row>
    <row r="542" spans="1:20" x14ac:dyDescent="0.3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</row>
    <row r="543" spans="1:20" x14ac:dyDescent="0.3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</row>
    <row r="544" spans="1:20" x14ac:dyDescent="0.3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</row>
    <row r="545" spans="1:20" x14ac:dyDescent="0.3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</row>
    <row r="546" spans="1:20" x14ac:dyDescent="0.3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</row>
    <row r="547" spans="1:20" x14ac:dyDescent="0.3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</row>
    <row r="548" spans="1:20" x14ac:dyDescent="0.3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</row>
    <row r="549" spans="1:20" x14ac:dyDescent="0.3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</row>
    <row r="550" spans="1:20" x14ac:dyDescent="0.3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</row>
    <row r="551" spans="1:20" x14ac:dyDescent="0.3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</row>
    <row r="552" spans="1:20" x14ac:dyDescent="0.3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</row>
    <row r="553" spans="1:20" x14ac:dyDescent="0.3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</row>
    <row r="554" spans="1:20" x14ac:dyDescent="0.3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</row>
    <row r="555" spans="1:20" x14ac:dyDescent="0.3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</row>
    <row r="556" spans="1:20" x14ac:dyDescent="0.3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</row>
    <row r="557" spans="1:20" x14ac:dyDescent="0.3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</row>
    <row r="558" spans="1:20" x14ac:dyDescent="0.3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</row>
    <row r="559" spans="1:20" x14ac:dyDescent="0.3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</row>
    <row r="560" spans="1:20" x14ac:dyDescent="0.3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</row>
    <row r="561" spans="1:20" x14ac:dyDescent="0.3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</row>
    <row r="562" spans="1:20" x14ac:dyDescent="0.3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</row>
    <row r="563" spans="1:20" x14ac:dyDescent="0.3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</row>
    <row r="564" spans="1:20" x14ac:dyDescent="0.3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</row>
    <row r="565" spans="1:20" x14ac:dyDescent="0.3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</row>
    <row r="566" spans="1:20" x14ac:dyDescent="0.3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</row>
    <row r="567" spans="1:20" x14ac:dyDescent="0.3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</row>
    <row r="568" spans="1:20" x14ac:dyDescent="0.3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</row>
    <row r="569" spans="1:20" x14ac:dyDescent="0.3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</row>
    <row r="570" spans="1:20" x14ac:dyDescent="0.3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</row>
    <row r="571" spans="1:20" x14ac:dyDescent="0.3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</row>
    <row r="572" spans="1:20" x14ac:dyDescent="0.3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</row>
    <row r="573" spans="1:20" x14ac:dyDescent="0.3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</row>
    <row r="574" spans="1:20" x14ac:dyDescent="0.3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</row>
    <row r="575" spans="1:20" x14ac:dyDescent="0.3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</row>
    <row r="576" spans="1:20" x14ac:dyDescent="0.3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</row>
    <row r="577" spans="1:20" x14ac:dyDescent="0.3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</row>
    <row r="578" spans="1:20" x14ac:dyDescent="0.3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</row>
    <row r="579" spans="1:20" x14ac:dyDescent="0.3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</row>
    <row r="580" spans="1:20" x14ac:dyDescent="0.3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</row>
    <row r="581" spans="1:20" x14ac:dyDescent="0.3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</row>
    <row r="582" spans="1:20" x14ac:dyDescent="0.3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</row>
    <row r="583" spans="1:20" x14ac:dyDescent="0.3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</row>
    <row r="584" spans="1:20" x14ac:dyDescent="0.3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</row>
    <row r="585" spans="1:20" x14ac:dyDescent="0.3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</row>
    <row r="586" spans="1:20" x14ac:dyDescent="0.3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</row>
    <row r="587" spans="1:20" x14ac:dyDescent="0.3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</row>
    <row r="588" spans="1:20" x14ac:dyDescent="0.3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</row>
    <row r="589" spans="1:20" x14ac:dyDescent="0.3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</row>
    <row r="590" spans="1:20" x14ac:dyDescent="0.3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</row>
    <row r="591" spans="1:20" x14ac:dyDescent="0.3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</row>
    <row r="592" spans="1:20" x14ac:dyDescent="0.3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</row>
    <row r="593" spans="1:20" x14ac:dyDescent="0.3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</row>
    <row r="594" spans="1:20" x14ac:dyDescent="0.3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</row>
    <row r="595" spans="1:20" x14ac:dyDescent="0.3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</row>
    <row r="596" spans="1:20" x14ac:dyDescent="0.3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</row>
    <row r="597" spans="1:20" x14ac:dyDescent="0.3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</row>
    <row r="598" spans="1:20" x14ac:dyDescent="0.3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</row>
    <row r="599" spans="1:20" x14ac:dyDescent="0.3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</row>
    <row r="600" spans="1:20" x14ac:dyDescent="0.3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</row>
    <row r="601" spans="1:20" x14ac:dyDescent="0.3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</row>
    <row r="602" spans="1:20" x14ac:dyDescent="0.3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</row>
    <row r="603" spans="1:20" x14ac:dyDescent="0.3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</row>
    <row r="604" spans="1:20" x14ac:dyDescent="0.3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</row>
    <row r="605" spans="1:20" x14ac:dyDescent="0.3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</row>
    <row r="606" spans="1:20" x14ac:dyDescent="0.3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</row>
    <row r="607" spans="1:20" x14ac:dyDescent="0.3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</row>
    <row r="608" spans="1:20" x14ac:dyDescent="0.3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</row>
    <row r="609" spans="1:20" x14ac:dyDescent="0.3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</row>
    <row r="610" spans="1:20" x14ac:dyDescent="0.3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</row>
    <row r="611" spans="1:20" x14ac:dyDescent="0.3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</row>
    <row r="612" spans="1:20" x14ac:dyDescent="0.3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</row>
    <row r="613" spans="1:20" x14ac:dyDescent="0.3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</row>
    <row r="614" spans="1:20" x14ac:dyDescent="0.3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</row>
    <row r="615" spans="1:20" x14ac:dyDescent="0.3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</row>
    <row r="616" spans="1:20" x14ac:dyDescent="0.3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</row>
    <row r="617" spans="1:20" x14ac:dyDescent="0.3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</row>
    <row r="618" spans="1:20" x14ac:dyDescent="0.3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</row>
    <row r="619" spans="1:20" x14ac:dyDescent="0.3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</row>
    <row r="620" spans="1:20" x14ac:dyDescent="0.3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</row>
    <row r="621" spans="1:20" x14ac:dyDescent="0.3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</row>
    <row r="622" spans="1:20" x14ac:dyDescent="0.3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</row>
    <row r="623" spans="1:20" x14ac:dyDescent="0.3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</row>
    <row r="624" spans="1:20" x14ac:dyDescent="0.3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</row>
    <row r="625" spans="1:20" x14ac:dyDescent="0.3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</row>
    <row r="626" spans="1:20" x14ac:dyDescent="0.3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</row>
    <row r="627" spans="1:20" x14ac:dyDescent="0.3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</row>
    <row r="628" spans="1:20" x14ac:dyDescent="0.3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</row>
    <row r="629" spans="1:20" x14ac:dyDescent="0.3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</row>
    <row r="630" spans="1:20" x14ac:dyDescent="0.3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</row>
    <row r="631" spans="1:20" x14ac:dyDescent="0.3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</row>
    <row r="632" spans="1:20" x14ac:dyDescent="0.3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</row>
    <row r="633" spans="1:20" x14ac:dyDescent="0.3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</row>
    <row r="634" spans="1:20" x14ac:dyDescent="0.3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</row>
    <row r="635" spans="1:20" x14ac:dyDescent="0.3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</row>
    <row r="636" spans="1:20" x14ac:dyDescent="0.3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</row>
    <row r="637" spans="1:20" x14ac:dyDescent="0.3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</row>
    <row r="638" spans="1:20" x14ac:dyDescent="0.3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</row>
    <row r="639" spans="1:20" x14ac:dyDescent="0.3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</row>
    <row r="640" spans="1:20" x14ac:dyDescent="0.3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</row>
    <row r="641" spans="1:20" x14ac:dyDescent="0.3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</row>
    <row r="642" spans="1:20" x14ac:dyDescent="0.3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</row>
    <row r="643" spans="1:20" x14ac:dyDescent="0.3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</row>
    <row r="644" spans="1:20" x14ac:dyDescent="0.3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</row>
    <row r="645" spans="1:20" x14ac:dyDescent="0.3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</row>
    <row r="646" spans="1:20" x14ac:dyDescent="0.3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</row>
    <row r="647" spans="1:20" x14ac:dyDescent="0.3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</row>
    <row r="648" spans="1:20" x14ac:dyDescent="0.3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</row>
    <row r="649" spans="1:20" x14ac:dyDescent="0.3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</row>
    <row r="650" spans="1:20" x14ac:dyDescent="0.3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</row>
    <row r="651" spans="1:20" x14ac:dyDescent="0.3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</row>
    <row r="652" spans="1:20" x14ac:dyDescent="0.3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</row>
    <row r="653" spans="1:20" x14ac:dyDescent="0.3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</row>
    <row r="654" spans="1:20" x14ac:dyDescent="0.3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</row>
    <row r="655" spans="1:20" x14ac:dyDescent="0.3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</row>
    <row r="656" spans="1:20" x14ac:dyDescent="0.3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</row>
    <row r="657" spans="1:20" x14ac:dyDescent="0.3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</row>
    <row r="658" spans="1:20" x14ac:dyDescent="0.3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</row>
    <row r="659" spans="1:20" x14ac:dyDescent="0.3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</row>
    <row r="660" spans="1:20" x14ac:dyDescent="0.3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</row>
    <row r="661" spans="1:20" x14ac:dyDescent="0.3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</row>
    <row r="662" spans="1:20" x14ac:dyDescent="0.3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</row>
    <row r="663" spans="1:20" x14ac:dyDescent="0.3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</row>
    <row r="664" spans="1:20" x14ac:dyDescent="0.3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</row>
    <row r="665" spans="1:20" x14ac:dyDescent="0.3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</row>
    <row r="666" spans="1:20" x14ac:dyDescent="0.3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</row>
    <row r="667" spans="1:20" x14ac:dyDescent="0.3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</row>
    <row r="668" spans="1:20" x14ac:dyDescent="0.3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</row>
    <row r="669" spans="1:20" x14ac:dyDescent="0.3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</row>
    <row r="670" spans="1:20" x14ac:dyDescent="0.3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</row>
    <row r="671" spans="1:20" x14ac:dyDescent="0.3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</row>
    <row r="672" spans="1:20" x14ac:dyDescent="0.3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</row>
    <row r="673" spans="1:20" x14ac:dyDescent="0.3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</row>
    <row r="674" spans="1:20" x14ac:dyDescent="0.3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</row>
    <row r="675" spans="1:20" x14ac:dyDescent="0.3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</row>
    <row r="676" spans="1:20" x14ac:dyDescent="0.3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</row>
    <row r="677" spans="1:20" x14ac:dyDescent="0.3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</row>
    <row r="678" spans="1:20" x14ac:dyDescent="0.3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</row>
    <row r="679" spans="1:20" x14ac:dyDescent="0.3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</row>
    <row r="680" spans="1:20" x14ac:dyDescent="0.3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</row>
    <row r="681" spans="1:20" x14ac:dyDescent="0.3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</row>
    <row r="682" spans="1:20" x14ac:dyDescent="0.3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</row>
    <row r="683" spans="1:20" x14ac:dyDescent="0.3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</row>
    <row r="684" spans="1:20" x14ac:dyDescent="0.3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</row>
    <row r="685" spans="1:20" x14ac:dyDescent="0.3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</row>
    <row r="686" spans="1:20" x14ac:dyDescent="0.3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</row>
    <row r="687" spans="1:20" x14ac:dyDescent="0.3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</row>
    <row r="688" spans="1:20" x14ac:dyDescent="0.3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</row>
    <row r="689" spans="1:20" x14ac:dyDescent="0.3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</row>
    <row r="690" spans="1:20" x14ac:dyDescent="0.3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</row>
    <row r="691" spans="1:20" x14ac:dyDescent="0.3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</row>
    <row r="692" spans="1:20" x14ac:dyDescent="0.3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</row>
    <row r="693" spans="1:20" x14ac:dyDescent="0.3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</row>
    <row r="694" spans="1:20" x14ac:dyDescent="0.3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</row>
    <row r="695" spans="1:20" x14ac:dyDescent="0.3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</row>
    <row r="696" spans="1:20" x14ac:dyDescent="0.3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</row>
    <row r="697" spans="1:20" x14ac:dyDescent="0.3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</row>
    <row r="698" spans="1:20" x14ac:dyDescent="0.3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</row>
    <row r="699" spans="1:20" x14ac:dyDescent="0.3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</row>
    <row r="700" spans="1:20" x14ac:dyDescent="0.3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</row>
    <row r="701" spans="1:20" x14ac:dyDescent="0.3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</row>
    <row r="702" spans="1:20" x14ac:dyDescent="0.3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</row>
    <row r="703" spans="1:20" x14ac:dyDescent="0.3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</row>
    <row r="704" spans="1:20" x14ac:dyDescent="0.3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</row>
    <row r="705" spans="1:20" x14ac:dyDescent="0.3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</row>
    <row r="706" spans="1:20" x14ac:dyDescent="0.3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</row>
    <row r="707" spans="1:20" x14ac:dyDescent="0.3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</row>
    <row r="708" spans="1:20" x14ac:dyDescent="0.3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</row>
    <row r="709" spans="1:20" x14ac:dyDescent="0.3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</row>
    <row r="710" spans="1:20" x14ac:dyDescent="0.3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</row>
    <row r="711" spans="1:20" x14ac:dyDescent="0.3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</row>
    <row r="712" spans="1:20" x14ac:dyDescent="0.3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</row>
    <row r="713" spans="1:20" x14ac:dyDescent="0.3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</row>
    <row r="714" spans="1:20" x14ac:dyDescent="0.3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</row>
    <row r="715" spans="1:20" x14ac:dyDescent="0.3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</row>
    <row r="716" spans="1:20" x14ac:dyDescent="0.3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</row>
    <row r="717" spans="1:20" x14ac:dyDescent="0.3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</row>
    <row r="718" spans="1:20" x14ac:dyDescent="0.3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</row>
    <row r="719" spans="1:20" x14ac:dyDescent="0.3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</row>
    <row r="720" spans="1:20" x14ac:dyDescent="0.3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</row>
    <row r="721" spans="1:20" x14ac:dyDescent="0.3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</row>
    <row r="722" spans="1:20" x14ac:dyDescent="0.3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</row>
    <row r="723" spans="1:20" x14ac:dyDescent="0.3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</row>
    <row r="724" spans="1:20" x14ac:dyDescent="0.3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</row>
    <row r="725" spans="1:20" x14ac:dyDescent="0.3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</row>
    <row r="726" spans="1:20" x14ac:dyDescent="0.3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</row>
    <row r="727" spans="1:20" x14ac:dyDescent="0.3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</row>
    <row r="728" spans="1:20" x14ac:dyDescent="0.3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</row>
    <row r="729" spans="1:20" x14ac:dyDescent="0.3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</row>
    <row r="730" spans="1:20" x14ac:dyDescent="0.3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</row>
    <row r="731" spans="1:20" x14ac:dyDescent="0.3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9</vt:i4>
      </vt:variant>
    </vt:vector>
  </HeadingPairs>
  <TitlesOfParts>
    <vt:vector size="18" baseType="lpstr">
      <vt:lpstr>kalkulace dílců</vt:lpstr>
      <vt:lpstr>Návod na vyplnění</vt:lpstr>
      <vt:lpstr>Ceník</vt:lpstr>
      <vt:lpstr>Nabídka</vt:lpstr>
      <vt:lpstr>Plošný materiál</vt:lpstr>
      <vt:lpstr>Hrany</vt:lpstr>
      <vt:lpstr>zakázkový list A</vt:lpstr>
      <vt:lpstr>zakázkový list B</vt:lpstr>
      <vt:lpstr>export pila</vt:lpstr>
      <vt:lpstr>a</vt:lpstr>
      <vt:lpstr>Hrana_tuply</vt:lpstr>
      <vt:lpstr>lepidlo</vt:lpstr>
      <vt:lpstr>'kalkulace dílců'!Oblast_tisku</vt:lpstr>
      <vt:lpstr>Označení_materiálu</vt:lpstr>
      <vt:lpstr>označenihran</vt:lpstr>
      <vt:lpstr>sazbyformátování</vt:lpstr>
      <vt:lpstr>SLEVAFORMÁTOVÁNÍ</vt:lpstr>
      <vt:lpstr>výběrmateriálu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Zítek</dc:creator>
  <dc:description/>
  <cp:lastModifiedBy>Honza</cp:lastModifiedBy>
  <cp:revision>2</cp:revision>
  <cp:lastPrinted>2017-11-05T16:47:46Z</cp:lastPrinted>
  <dcterms:created xsi:type="dcterms:W3CDTF">2017-03-20T17:37:57Z</dcterms:created>
  <dcterms:modified xsi:type="dcterms:W3CDTF">2018-03-22T06:29:14Z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